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ile 75  ( MYT 5 - FY 2025-26 to 2029-30 Petition )\To MERC Final Petition-Upload\Data gaps Set-II\Reply received from station\Parameters deviations\To MERC\"/>
    </mc:Choice>
  </mc:AlternateContent>
  <bookViews>
    <workbookView xWindow="0" yWindow="0" windowWidth="28800" windowHeight="12300" firstSheet="12" activeTab="19"/>
  </bookViews>
  <sheets>
    <sheet name="Nashik_DG 39" sheetId="2" r:id="rId1"/>
    <sheet name="Nashik_DG 67" sheetId="6" r:id="rId2"/>
    <sheet name="Bhusawal 3_DG 39" sheetId="7" r:id="rId3"/>
    <sheet name="Bhusawal 3_DG 67" sheetId="8" r:id="rId4"/>
    <sheet name="Bhusawal 4-5_DG 39" sheetId="9" r:id="rId5"/>
    <sheet name="Bhusawal 4-5_DG 67" sheetId="10" r:id="rId6"/>
    <sheet name="Chandrapur 3-7_DG 39" sheetId="11" r:id="rId7"/>
    <sheet name="Chandrapur 3-7_DG 67" sheetId="12" r:id="rId8"/>
    <sheet name="Chandrapur 8-9_DG 39" sheetId="13" r:id="rId9"/>
    <sheet name="Chandrapur 8-9_DG 67" sheetId="14" r:id="rId10"/>
    <sheet name="Kpkd 1-4_DG 39" sheetId="15" r:id="rId11"/>
    <sheet name="Kpkd 1-4_DG 67" sheetId="16" r:id="rId12"/>
    <sheet name="Kpkd 5_DG 39" sheetId="17" r:id="rId13"/>
    <sheet name="Kpkd 5_DG 67" sheetId="18" r:id="rId14"/>
    <sheet name="Paras_DG 39" sheetId="19" r:id="rId15"/>
    <sheet name="Paras_DG 67" sheetId="20" r:id="rId16"/>
    <sheet name="Parli 6-7_DG 39" sheetId="21" r:id="rId17"/>
    <sheet name="Parli 6-7_DG 67" sheetId="22" r:id="rId18"/>
    <sheet name="Parli 8_DG 39" sheetId="23" r:id="rId19"/>
    <sheet name="Parli 8_DG 67" sheetId="24" r:id="rId20"/>
  </sheets>
  <calcPr calcId="162913" iterate="1"/>
</workbook>
</file>

<file path=xl/calcChain.xml><?xml version="1.0" encoding="utf-8"?>
<calcChain xmlns="http://schemas.openxmlformats.org/spreadsheetml/2006/main">
  <c r="Q47" i="24" l="1"/>
  <c r="P47" i="24"/>
  <c r="E42" i="24"/>
  <c r="E41" i="24"/>
  <c r="D36" i="24"/>
  <c r="E36" i="24" s="1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P51" i="23"/>
  <c r="O51" i="23" s="1"/>
  <c r="E47" i="23"/>
  <c r="D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Q47" i="22"/>
  <c r="P47" i="22" s="1"/>
  <c r="E42" i="22"/>
  <c r="D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P51" i="21"/>
  <c r="O51" i="21" s="1"/>
  <c r="E47" i="21"/>
  <c r="D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46" i="23" l="1"/>
  <c r="R51" i="23"/>
  <c r="E41" i="22"/>
  <c r="S47" i="22"/>
  <c r="E46" i="21"/>
  <c r="E48" i="21" s="1"/>
  <c r="E50" i="21" s="1"/>
  <c r="E51" i="21" s="1"/>
  <c r="E48" i="23"/>
  <c r="E50" i="23" s="1"/>
  <c r="E51" i="23" s="1"/>
  <c r="F33" i="23" s="1"/>
  <c r="G33" i="23" s="1"/>
  <c r="E43" i="24"/>
  <c r="E45" i="24" s="1"/>
  <c r="E46" i="24" s="1"/>
  <c r="F34" i="24" s="1"/>
  <c r="G34" i="24" s="1"/>
  <c r="E41" i="23"/>
  <c r="F9" i="24"/>
  <c r="G9" i="24" s="1"/>
  <c r="E43" i="22"/>
  <c r="E45" i="22" s="1"/>
  <c r="E46" i="22" s="1"/>
  <c r="E41" i="21"/>
  <c r="F37" i="21" s="1"/>
  <c r="G37" i="21" s="1"/>
  <c r="E36" i="22"/>
  <c r="F30" i="23" l="1"/>
  <c r="G30" i="23" s="1"/>
  <c r="F31" i="23"/>
  <c r="G31" i="23" s="1"/>
  <c r="F23" i="23"/>
  <c r="G23" i="23" s="1"/>
  <c r="F10" i="24"/>
  <c r="G10" i="24" s="1"/>
  <c r="F32" i="24"/>
  <c r="G32" i="24" s="1"/>
  <c r="F24" i="23"/>
  <c r="G24" i="23" s="1"/>
  <c r="F25" i="23"/>
  <c r="G25" i="23" s="1"/>
  <c r="F20" i="23"/>
  <c r="G20" i="23" s="1"/>
  <c r="F14" i="23"/>
  <c r="G14" i="23" s="1"/>
  <c r="F13" i="23"/>
  <c r="G13" i="23" s="1"/>
  <c r="F6" i="23"/>
  <c r="F29" i="23"/>
  <c r="G29" i="23" s="1"/>
  <c r="F40" i="23"/>
  <c r="G40" i="23" s="1"/>
  <c r="F22" i="23"/>
  <c r="G22" i="23" s="1"/>
  <c r="F7" i="23"/>
  <c r="G7" i="23" s="1"/>
  <c r="F39" i="23"/>
  <c r="G39" i="23" s="1"/>
  <c r="F12" i="23"/>
  <c r="G12" i="23" s="1"/>
  <c r="F9" i="23"/>
  <c r="G9" i="23" s="1"/>
  <c r="F37" i="23"/>
  <c r="G37" i="23" s="1"/>
  <c r="F31" i="24"/>
  <c r="G31" i="24" s="1"/>
  <c r="F23" i="24"/>
  <c r="G23" i="24" s="1"/>
  <c r="F13" i="24"/>
  <c r="G13" i="24" s="1"/>
  <c r="F18" i="24"/>
  <c r="G18" i="24" s="1"/>
  <c r="F14" i="24"/>
  <c r="G14" i="24" s="1"/>
  <c r="F33" i="24"/>
  <c r="G33" i="24" s="1"/>
  <c r="F22" i="24"/>
  <c r="G22" i="24" s="1"/>
  <c r="F27" i="24"/>
  <c r="G27" i="24" s="1"/>
  <c r="F28" i="24"/>
  <c r="G28" i="24" s="1"/>
  <c r="F29" i="24"/>
  <c r="G29" i="24" s="1"/>
  <c r="F15" i="24"/>
  <c r="G15" i="24" s="1"/>
  <c r="F12" i="24"/>
  <c r="G12" i="24" s="1"/>
  <c r="F8" i="24"/>
  <c r="G8" i="24" s="1"/>
  <c r="F11" i="24"/>
  <c r="G11" i="24" s="1"/>
  <c r="F19" i="24"/>
  <c r="G19" i="24" s="1"/>
  <c r="F30" i="24"/>
  <c r="G30" i="24" s="1"/>
  <c r="F26" i="24"/>
  <c r="G26" i="24" s="1"/>
  <c r="F16" i="23"/>
  <c r="G16" i="23" s="1"/>
  <c r="F18" i="23"/>
  <c r="G18" i="23" s="1"/>
  <c r="F15" i="23"/>
  <c r="G15" i="23" s="1"/>
  <c r="F28" i="23"/>
  <c r="G28" i="23" s="1"/>
  <c r="F38" i="23"/>
  <c r="G38" i="23" s="1"/>
  <c r="F35" i="23"/>
  <c r="G35" i="23" s="1"/>
  <c r="F17" i="23"/>
  <c r="G17" i="23" s="1"/>
  <c r="F17" i="24"/>
  <c r="G17" i="24" s="1"/>
  <c r="F7" i="24"/>
  <c r="G7" i="24" s="1"/>
  <c r="F6" i="24"/>
  <c r="F16" i="24"/>
  <c r="G16" i="24" s="1"/>
  <c r="F20" i="24"/>
  <c r="G20" i="24" s="1"/>
  <c r="F35" i="24"/>
  <c r="G35" i="24" s="1"/>
  <c r="F25" i="24"/>
  <c r="G25" i="24" s="1"/>
  <c r="F21" i="24"/>
  <c r="G21" i="24" s="1"/>
  <c r="F24" i="24"/>
  <c r="G24" i="24" s="1"/>
  <c r="F36" i="23"/>
  <c r="G36" i="23" s="1"/>
  <c r="F26" i="23"/>
  <c r="G26" i="23" s="1"/>
  <c r="F11" i="23"/>
  <c r="G11" i="23" s="1"/>
  <c r="F21" i="23"/>
  <c r="G21" i="23" s="1"/>
  <c r="F32" i="23"/>
  <c r="G32" i="23" s="1"/>
  <c r="F8" i="23"/>
  <c r="G8" i="23" s="1"/>
  <c r="F34" i="23"/>
  <c r="G34" i="23" s="1"/>
  <c r="F10" i="23"/>
  <c r="G10" i="23" s="1"/>
  <c r="F19" i="23"/>
  <c r="G19" i="23" s="1"/>
  <c r="F27" i="23"/>
  <c r="G27" i="23" s="1"/>
  <c r="G6" i="23"/>
  <c r="G6" i="24"/>
  <c r="F17" i="22"/>
  <c r="G17" i="22" s="1"/>
  <c r="F8" i="22"/>
  <c r="G8" i="22" s="1"/>
  <c r="F7" i="22"/>
  <c r="G7" i="22" s="1"/>
  <c r="F27" i="22"/>
  <c r="G27" i="22" s="1"/>
  <c r="F12" i="22"/>
  <c r="G12" i="22" s="1"/>
  <c r="F31" i="22"/>
  <c r="G31" i="22" s="1"/>
  <c r="F30" i="22"/>
  <c r="G30" i="22" s="1"/>
  <c r="F26" i="22"/>
  <c r="G26" i="22" s="1"/>
  <c r="F34" i="22"/>
  <c r="G34" i="22" s="1"/>
  <c r="F33" i="22"/>
  <c r="G33" i="22" s="1"/>
  <c r="F11" i="22"/>
  <c r="G11" i="22" s="1"/>
  <c r="F24" i="22"/>
  <c r="G24" i="22" s="1"/>
  <c r="F32" i="22"/>
  <c r="G32" i="22" s="1"/>
  <c r="F13" i="22"/>
  <c r="G13" i="22" s="1"/>
  <c r="F6" i="22"/>
  <c r="G6" i="22" s="1"/>
  <c r="F36" i="21"/>
  <c r="G36" i="21" s="1"/>
  <c r="F30" i="21"/>
  <c r="G30" i="21" s="1"/>
  <c r="F16" i="21"/>
  <c r="G16" i="21" s="1"/>
  <c r="F24" i="21"/>
  <c r="G24" i="21" s="1"/>
  <c r="F38" i="21"/>
  <c r="G38" i="21" s="1"/>
  <c r="F11" i="21"/>
  <c r="G11" i="21" s="1"/>
  <c r="F28" i="21"/>
  <c r="G28" i="21" s="1"/>
  <c r="F40" i="21"/>
  <c r="G40" i="21" s="1"/>
  <c r="F8" i="21"/>
  <c r="G8" i="21" s="1"/>
  <c r="F25" i="21"/>
  <c r="G25" i="21" s="1"/>
  <c r="F19" i="21"/>
  <c r="G19" i="21" s="1"/>
  <c r="F33" i="21"/>
  <c r="G33" i="21" s="1"/>
  <c r="F21" i="22"/>
  <c r="G21" i="22" s="1"/>
  <c r="F18" i="21"/>
  <c r="G18" i="21" s="1"/>
  <c r="F35" i="22"/>
  <c r="G35" i="22" s="1"/>
  <c r="F32" i="21"/>
  <c r="G32" i="21" s="1"/>
  <c r="F25" i="22"/>
  <c r="G25" i="22" s="1"/>
  <c r="F19" i="22"/>
  <c r="G19" i="22" s="1"/>
  <c r="F15" i="21"/>
  <c r="G15" i="21" s="1"/>
  <c r="F23" i="21"/>
  <c r="G23" i="21" s="1"/>
  <c r="F27" i="21"/>
  <c r="G27" i="21" s="1"/>
  <c r="F35" i="21"/>
  <c r="G35" i="21" s="1"/>
  <c r="F13" i="21"/>
  <c r="G13" i="21" s="1"/>
  <c r="F15" i="22"/>
  <c r="G15" i="22" s="1"/>
  <c r="F12" i="21"/>
  <c r="G12" i="21" s="1"/>
  <c r="F29" i="22"/>
  <c r="G29" i="22" s="1"/>
  <c r="F26" i="21"/>
  <c r="G26" i="21" s="1"/>
  <c r="F20" i="22"/>
  <c r="G20" i="22" s="1"/>
  <c r="F14" i="22"/>
  <c r="G14" i="22" s="1"/>
  <c r="F28" i="22"/>
  <c r="G28" i="22" s="1"/>
  <c r="F10" i="21"/>
  <c r="G10" i="21" s="1"/>
  <c r="F9" i="21"/>
  <c r="G9" i="21" s="1"/>
  <c r="F22" i="21"/>
  <c r="G22" i="21" s="1"/>
  <c r="F7" i="21"/>
  <c r="G7" i="21" s="1"/>
  <c r="F16" i="22"/>
  <c r="G16" i="22" s="1"/>
  <c r="F10" i="22"/>
  <c r="G10" i="22" s="1"/>
  <c r="F9" i="22"/>
  <c r="G9" i="22" s="1"/>
  <c r="F6" i="21"/>
  <c r="F23" i="22"/>
  <c r="G23" i="22" s="1"/>
  <c r="F20" i="21"/>
  <c r="G20" i="21" s="1"/>
  <c r="F39" i="21"/>
  <c r="G39" i="21" s="1"/>
  <c r="F34" i="21"/>
  <c r="G34" i="21" s="1"/>
  <c r="F18" i="22"/>
  <c r="G18" i="22" s="1"/>
  <c r="F22" i="22"/>
  <c r="G22" i="22" s="1"/>
  <c r="F17" i="21"/>
  <c r="G17" i="21" s="1"/>
  <c r="F31" i="21"/>
  <c r="G31" i="21" s="1"/>
  <c r="F14" i="21"/>
  <c r="G14" i="21" s="1"/>
  <c r="F21" i="21"/>
  <c r="G21" i="21" s="1"/>
  <c r="F29" i="21"/>
  <c r="G29" i="21" s="1"/>
  <c r="F36" i="24" l="1"/>
  <c r="G36" i="24" s="1"/>
  <c r="F41" i="23"/>
  <c r="G41" i="23" s="1"/>
  <c r="F36" i="22"/>
  <c r="G36" i="22" s="1"/>
  <c r="F41" i="21"/>
  <c r="G41" i="21" s="1"/>
  <c r="G6" i="21"/>
  <c r="Q57" i="20"/>
  <c r="P57" i="20"/>
  <c r="E52" i="20"/>
  <c r="E51" i="20"/>
  <c r="E53" i="20" s="1"/>
  <c r="E55" i="20" s="1"/>
  <c r="E56" i="20" s="1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P51" i="19"/>
  <c r="O51" i="19"/>
  <c r="E47" i="19"/>
  <c r="D41" i="19"/>
  <c r="E41" i="19" s="1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F9" i="20" l="1"/>
  <c r="G9" i="20" s="1"/>
  <c r="F15" i="20"/>
  <c r="G15" i="20" s="1"/>
  <c r="F21" i="20"/>
  <c r="G21" i="20" s="1"/>
  <c r="F27" i="20"/>
  <c r="G27" i="20" s="1"/>
  <c r="F33" i="20"/>
  <c r="G33" i="20" s="1"/>
  <c r="F39" i="20"/>
  <c r="G39" i="20" s="1"/>
  <c r="F45" i="20"/>
  <c r="G45" i="20" s="1"/>
  <c r="F7" i="20"/>
  <c r="G7" i="20" s="1"/>
  <c r="F13" i="20"/>
  <c r="G13" i="20" s="1"/>
  <c r="F19" i="20"/>
  <c r="G19" i="20" s="1"/>
  <c r="F25" i="20"/>
  <c r="G25" i="20" s="1"/>
  <c r="F31" i="20"/>
  <c r="G31" i="20" s="1"/>
  <c r="F37" i="20"/>
  <c r="G37" i="20" s="1"/>
  <c r="F43" i="20"/>
  <c r="G43" i="20" s="1"/>
  <c r="F11" i="20"/>
  <c r="G11" i="20" s="1"/>
  <c r="F17" i="20"/>
  <c r="G17" i="20" s="1"/>
  <c r="F23" i="20"/>
  <c r="G23" i="20" s="1"/>
  <c r="F29" i="20"/>
  <c r="G29" i="20" s="1"/>
  <c r="F35" i="20"/>
  <c r="G35" i="20" s="1"/>
  <c r="F41" i="20"/>
  <c r="G41" i="20" s="1"/>
  <c r="F44" i="20"/>
  <c r="G44" i="20" s="1"/>
  <c r="F38" i="20"/>
  <c r="G38" i="20" s="1"/>
  <c r="F32" i="20"/>
  <c r="G32" i="20" s="1"/>
  <c r="F26" i="20"/>
  <c r="G26" i="20" s="1"/>
  <c r="F20" i="20"/>
  <c r="G20" i="20" s="1"/>
  <c r="F14" i="20"/>
  <c r="G14" i="20" s="1"/>
  <c r="F8" i="20"/>
  <c r="G8" i="20" s="1"/>
  <c r="F42" i="20"/>
  <c r="G42" i="20" s="1"/>
  <c r="F40" i="20"/>
  <c r="G40" i="20" s="1"/>
  <c r="F34" i="20"/>
  <c r="G34" i="20" s="1"/>
  <c r="F30" i="20"/>
  <c r="G30" i="20" s="1"/>
  <c r="F24" i="20"/>
  <c r="G24" i="20" s="1"/>
  <c r="F18" i="20"/>
  <c r="G18" i="20" s="1"/>
  <c r="F12" i="20"/>
  <c r="G12" i="20" s="1"/>
  <c r="F6" i="20"/>
  <c r="F36" i="20"/>
  <c r="G36" i="20" s="1"/>
  <c r="F28" i="20"/>
  <c r="G28" i="20" s="1"/>
  <c r="F22" i="20"/>
  <c r="G22" i="20" s="1"/>
  <c r="F16" i="20"/>
  <c r="G16" i="20" s="1"/>
  <c r="F10" i="20"/>
  <c r="G10" i="20" s="1"/>
  <c r="E46" i="19"/>
  <c r="E48" i="19" s="1"/>
  <c r="E50" i="19" s="1"/>
  <c r="E51" i="19" s="1"/>
  <c r="F18" i="19" s="1"/>
  <c r="G18" i="19" s="1"/>
  <c r="F40" i="19" l="1"/>
  <c r="G40" i="19" s="1"/>
  <c r="F26" i="19"/>
  <c r="G26" i="19" s="1"/>
  <c r="F28" i="19"/>
  <c r="G28" i="19" s="1"/>
  <c r="F25" i="19"/>
  <c r="G25" i="19" s="1"/>
  <c r="F6" i="19"/>
  <c r="G6" i="19" s="1"/>
  <c r="F33" i="19"/>
  <c r="G33" i="19" s="1"/>
  <c r="F12" i="19"/>
  <c r="G12" i="19" s="1"/>
  <c r="F27" i="19"/>
  <c r="G27" i="19" s="1"/>
  <c r="F11" i="19"/>
  <c r="G11" i="19" s="1"/>
  <c r="F20" i="19"/>
  <c r="G20" i="19" s="1"/>
  <c r="F19" i="19"/>
  <c r="G19" i="19" s="1"/>
  <c r="F29" i="19"/>
  <c r="G29" i="19" s="1"/>
  <c r="F10" i="19"/>
  <c r="G10" i="19" s="1"/>
  <c r="F13" i="19"/>
  <c r="G13" i="19" s="1"/>
  <c r="F24" i="19"/>
  <c r="G24" i="19" s="1"/>
  <c r="F7" i="19"/>
  <c r="G7" i="19" s="1"/>
  <c r="F9" i="19"/>
  <c r="G9" i="19" s="1"/>
  <c r="F38" i="19"/>
  <c r="G38" i="19" s="1"/>
  <c r="F37" i="19"/>
  <c r="G37" i="19" s="1"/>
  <c r="F36" i="19"/>
  <c r="G36" i="19" s="1"/>
  <c r="F46" i="20"/>
  <c r="G46" i="20" s="1"/>
  <c r="G6" i="20"/>
  <c r="F21" i="19"/>
  <c r="G21" i="19" s="1"/>
  <c r="F34" i="19"/>
  <c r="G34" i="19" s="1"/>
  <c r="F14" i="19"/>
  <c r="G14" i="19" s="1"/>
  <c r="F23" i="19"/>
  <c r="G23" i="19" s="1"/>
  <c r="F15" i="19"/>
  <c r="G15" i="19" s="1"/>
  <c r="F22" i="19"/>
  <c r="G22" i="19" s="1"/>
  <c r="F8" i="19"/>
  <c r="G8" i="19" s="1"/>
  <c r="F16" i="19"/>
  <c r="G16" i="19" s="1"/>
  <c r="F35" i="19"/>
  <c r="G35" i="19" s="1"/>
  <c r="F17" i="19"/>
  <c r="G17" i="19" s="1"/>
  <c r="F39" i="19"/>
  <c r="G39" i="19" s="1"/>
  <c r="F30" i="19"/>
  <c r="G30" i="19" s="1"/>
  <c r="F32" i="19"/>
  <c r="G32" i="19" s="1"/>
  <c r="F31" i="19"/>
  <c r="G31" i="19" s="1"/>
  <c r="F41" i="19" l="1"/>
  <c r="G41" i="19" s="1"/>
  <c r="Q57" i="18" l="1"/>
  <c r="P57" i="18"/>
  <c r="E52" i="18"/>
  <c r="E53" i="18" s="1"/>
  <c r="E55" i="18" s="1"/>
  <c r="E56" i="18" s="1"/>
  <c r="D46" i="18"/>
  <c r="E51" i="18" s="1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P51" i="17"/>
  <c r="O51" i="17" s="1"/>
  <c r="E47" i="17"/>
  <c r="D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7" l="1"/>
  <c r="E46" i="17"/>
  <c r="E48" i="17" s="1"/>
  <c r="E50" i="17" s="1"/>
  <c r="E51" i="17" s="1"/>
  <c r="E46" i="18"/>
  <c r="F16" i="18" s="1"/>
  <c r="G16" i="18" s="1"/>
  <c r="F10" i="17" l="1"/>
  <c r="G10" i="17" s="1"/>
  <c r="F7" i="18"/>
  <c r="G7" i="18" s="1"/>
  <c r="F17" i="18"/>
  <c r="G17" i="18" s="1"/>
  <c r="F12" i="17"/>
  <c r="G12" i="17" s="1"/>
  <c r="F14" i="17"/>
  <c r="G14" i="17" s="1"/>
  <c r="F6" i="17"/>
  <c r="F38" i="17"/>
  <c r="G38" i="17" s="1"/>
  <c r="F31" i="18"/>
  <c r="G31" i="18" s="1"/>
  <c r="F9" i="18"/>
  <c r="G9" i="18" s="1"/>
  <c r="F14" i="18"/>
  <c r="G14" i="18" s="1"/>
  <c r="F42" i="18"/>
  <c r="G42" i="18" s="1"/>
  <c r="F6" i="18"/>
  <c r="F10" i="18"/>
  <c r="G10" i="18" s="1"/>
  <c r="F27" i="18"/>
  <c r="G27" i="18" s="1"/>
  <c r="F13" i="18"/>
  <c r="G13" i="18" s="1"/>
  <c r="F27" i="17"/>
  <c r="G27" i="17" s="1"/>
  <c r="F21" i="17"/>
  <c r="G21" i="17" s="1"/>
  <c r="F15" i="17"/>
  <c r="G15" i="17" s="1"/>
  <c r="F9" i="17"/>
  <c r="G9" i="17" s="1"/>
  <c r="F8" i="17"/>
  <c r="G8" i="17" s="1"/>
  <c r="F36" i="17"/>
  <c r="G36" i="17" s="1"/>
  <c r="F44" i="18"/>
  <c r="G44" i="18" s="1"/>
  <c r="F8" i="18"/>
  <c r="G8" i="18" s="1"/>
  <c r="F36" i="18"/>
  <c r="G36" i="18" s="1"/>
  <c r="F40" i="18"/>
  <c r="G40" i="18" s="1"/>
  <c r="F25" i="17"/>
  <c r="G25" i="17" s="1"/>
  <c r="F23" i="18"/>
  <c r="G23" i="18" s="1"/>
  <c r="F34" i="17"/>
  <c r="G34" i="17" s="1"/>
  <c r="F26" i="17"/>
  <c r="G26" i="17" s="1"/>
  <c r="F40" i="17"/>
  <c r="G40" i="17" s="1"/>
  <c r="F41" i="18"/>
  <c r="G41" i="18" s="1"/>
  <c r="F39" i="17"/>
  <c r="G39" i="17" s="1"/>
  <c r="F38" i="18"/>
  <c r="G38" i="18" s="1"/>
  <c r="F29" i="17"/>
  <c r="G29" i="17" s="1"/>
  <c r="F30" i="18"/>
  <c r="G30" i="18" s="1"/>
  <c r="F34" i="18"/>
  <c r="G34" i="18" s="1"/>
  <c r="F19" i="17"/>
  <c r="G19" i="17" s="1"/>
  <c r="F43" i="18"/>
  <c r="G43" i="18" s="1"/>
  <c r="F19" i="18"/>
  <c r="G19" i="18" s="1"/>
  <c r="F30" i="17"/>
  <c r="G30" i="17" s="1"/>
  <c r="F45" i="18"/>
  <c r="G45" i="18" s="1"/>
  <c r="F32" i="17"/>
  <c r="G32" i="17" s="1"/>
  <c r="F37" i="17"/>
  <c r="G37" i="17" s="1"/>
  <c r="F37" i="18"/>
  <c r="G37" i="18" s="1"/>
  <c r="F31" i="17"/>
  <c r="G31" i="17" s="1"/>
  <c r="F32" i="18"/>
  <c r="G32" i="18" s="1"/>
  <c r="F23" i="17"/>
  <c r="G23" i="17" s="1"/>
  <c r="F24" i="18"/>
  <c r="G24" i="18" s="1"/>
  <c r="F28" i="18"/>
  <c r="G28" i="18" s="1"/>
  <c r="F13" i="17"/>
  <c r="G13" i="17" s="1"/>
  <c r="F39" i="18"/>
  <c r="G39" i="18" s="1"/>
  <c r="F15" i="18"/>
  <c r="G15" i="18" s="1"/>
  <c r="F24" i="17"/>
  <c r="G24" i="17" s="1"/>
  <c r="F33" i="18"/>
  <c r="G33" i="18" s="1"/>
  <c r="F35" i="17"/>
  <c r="G35" i="17" s="1"/>
  <c r="F33" i="17"/>
  <c r="G33" i="17" s="1"/>
  <c r="F29" i="18"/>
  <c r="G29" i="18" s="1"/>
  <c r="F28" i="17"/>
  <c r="G28" i="17" s="1"/>
  <c r="F26" i="18"/>
  <c r="G26" i="18" s="1"/>
  <c r="F17" i="17"/>
  <c r="G17" i="17" s="1"/>
  <c r="F18" i="18"/>
  <c r="G18" i="18" s="1"/>
  <c r="F22" i="18"/>
  <c r="G22" i="18" s="1"/>
  <c r="F7" i="17"/>
  <c r="G7" i="17" s="1"/>
  <c r="F35" i="18"/>
  <c r="G35" i="18" s="1"/>
  <c r="F11" i="18"/>
  <c r="G11" i="18" s="1"/>
  <c r="F18" i="17"/>
  <c r="G18" i="17" s="1"/>
  <c r="F25" i="18"/>
  <c r="G25" i="18" s="1"/>
  <c r="F22" i="17"/>
  <c r="G22" i="17" s="1"/>
  <c r="F20" i="17"/>
  <c r="G20" i="17" s="1"/>
  <c r="F21" i="18"/>
  <c r="G21" i="18" s="1"/>
  <c r="F16" i="17"/>
  <c r="G16" i="17" s="1"/>
  <c r="F20" i="18"/>
  <c r="G20" i="18" s="1"/>
  <c r="F11" i="17"/>
  <c r="G11" i="17" s="1"/>
  <c r="F12" i="18"/>
  <c r="G12" i="18" s="1"/>
  <c r="F41" i="17" l="1"/>
  <c r="G41" i="17" s="1"/>
  <c r="G6" i="17"/>
  <c r="G6" i="18"/>
  <c r="F46" i="18"/>
  <c r="G46" i="18" s="1"/>
  <c r="Q57" i="16" l="1"/>
  <c r="P57" i="16"/>
  <c r="E52" i="16"/>
  <c r="D46" i="16"/>
  <c r="E51" i="16" s="1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P51" i="15"/>
  <c r="O51" i="15"/>
  <c r="E47" i="15"/>
  <c r="D41" i="15"/>
  <c r="E41" i="15" s="1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3" i="16" l="1"/>
  <c r="E55" i="16" s="1"/>
  <c r="E56" i="16" s="1"/>
  <c r="F43" i="16" s="1"/>
  <c r="G43" i="16" s="1"/>
  <c r="E46" i="16"/>
  <c r="E46" i="15"/>
  <c r="E48" i="15" s="1"/>
  <c r="E50" i="15" s="1"/>
  <c r="E51" i="15" s="1"/>
  <c r="Q37" i="14"/>
  <c r="P37" i="14"/>
  <c r="E32" i="14"/>
  <c r="D26" i="14"/>
  <c r="E31" i="14" s="1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P36" i="13"/>
  <c r="O36" i="13" s="1"/>
  <c r="E32" i="13"/>
  <c r="D26" i="13"/>
  <c r="E31" i="13" s="1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Q37" i="12"/>
  <c r="P37" i="12"/>
  <c r="F23" i="16" l="1"/>
  <c r="G23" i="16" s="1"/>
  <c r="F36" i="16"/>
  <c r="G36" i="16" s="1"/>
  <c r="F11" i="16"/>
  <c r="G11" i="16" s="1"/>
  <c r="F19" i="16"/>
  <c r="G19" i="16" s="1"/>
  <c r="F33" i="16"/>
  <c r="G33" i="16" s="1"/>
  <c r="F31" i="16"/>
  <c r="G31" i="16" s="1"/>
  <c r="F9" i="16"/>
  <c r="G9" i="16" s="1"/>
  <c r="F30" i="16"/>
  <c r="G30" i="16" s="1"/>
  <c r="F41" i="16"/>
  <c r="G41" i="16" s="1"/>
  <c r="F26" i="16"/>
  <c r="G26" i="16" s="1"/>
  <c r="F40" i="16"/>
  <c r="G40" i="16" s="1"/>
  <c r="F6" i="16"/>
  <c r="F37" i="16"/>
  <c r="G37" i="16" s="1"/>
  <c r="F44" i="16"/>
  <c r="G44" i="16" s="1"/>
  <c r="F8" i="16"/>
  <c r="G8" i="16" s="1"/>
  <c r="F35" i="16"/>
  <c r="G35" i="16" s="1"/>
  <c r="F29" i="16"/>
  <c r="G29" i="16" s="1"/>
  <c r="F28" i="16"/>
  <c r="G28" i="16" s="1"/>
  <c r="F38" i="16"/>
  <c r="G38" i="16" s="1"/>
  <c r="F17" i="16"/>
  <c r="G17" i="16" s="1"/>
  <c r="F39" i="16"/>
  <c r="G39" i="16" s="1"/>
  <c r="F24" i="16"/>
  <c r="G24" i="16" s="1"/>
  <c r="F45" i="16"/>
  <c r="G45" i="16" s="1"/>
  <c r="F34" i="16"/>
  <c r="G34" i="16" s="1"/>
  <c r="F20" i="16"/>
  <c r="G20" i="16" s="1"/>
  <c r="F25" i="16"/>
  <c r="G25" i="16" s="1"/>
  <c r="F27" i="16"/>
  <c r="G27" i="16" s="1"/>
  <c r="F42" i="16"/>
  <c r="G42" i="16" s="1"/>
  <c r="F32" i="16"/>
  <c r="G32" i="16" s="1"/>
  <c r="F17" i="15"/>
  <c r="G17" i="15" s="1"/>
  <c r="F32" i="15"/>
  <c r="G32" i="15" s="1"/>
  <c r="F24" i="15"/>
  <c r="G24" i="15" s="1"/>
  <c r="F26" i="15"/>
  <c r="G26" i="15" s="1"/>
  <c r="F38" i="15"/>
  <c r="G38" i="15" s="1"/>
  <c r="F30" i="15"/>
  <c r="G30" i="15" s="1"/>
  <c r="F36" i="15"/>
  <c r="G36" i="15" s="1"/>
  <c r="F28" i="15"/>
  <c r="G28" i="15" s="1"/>
  <c r="F37" i="15"/>
  <c r="G37" i="15" s="1"/>
  <c r="F31" i="15"/>
  <c r="G31" i="15" s="1"/>
  <c r="F33" i="15"/>
  <c r="G33" i="15" s="1"/>
  <c r="F25" i="15"/>
  <c r="G25" i="15" s="1"/>
  <c r="F35" i="15"/>
  <c r="G35" i="15" s="1"/>
  <c r="F29" i="15"/>
  <c r="G29" i="15" s="1"/>
  <c r="F39" i="15"/>
  <c r="G39" i="15" s="1"/>
  <c r="F27" i="15"/>
  <c r="G27" i="15" s="1"/>
  <c r="F40" i="15"/>
  <c r="G40" i="15" s="1"/>
  <c r="F34" i="15"/>
  <c r="G34" i="15" s="1"/>
  <c r="F21" i="16"/>
  <c r="G21" i="16" s="1"/>
  <c r="F16" i="16"/>
  <c r="G16" i="16" s="1"/>
  <c r="F15" i="16"/>
  <c r="G15" i="16" s="1"/>
  <c r="F18" i="16"/>
  <c r="G18" i="16" s="1"/>
  <c r="F10" i="16"/>
  <c r="G10" i="16" s="1"/>
  <c r="F22" i="16"/>
  <c r="G22" i="16" s="1"/>
  <c r="F13" i="16"/>
  <c r="G13" i="16" s="1"/>
  <c r="F12" i="16"/>
  <c r="G12" i="16" s="1"/>
  <c r="F7" i="16"/>
  <c r="G7" i="16" s="1"/>
  <c r="F14" i="16"/>
  <c r="G14" i="16" s="1"/>
  <c r="F7" i="15"/>
  <c r="G7" i="15" s="1"/>
  <c r="F22" i="15"/>
  <c r="G22" i="15" s="1"/>
  <c r="F23" i="15"/>
  <c r="G23" i="15" s="1"/>
  <c r="F20" i="15"/>
  <c r="G20" i="15" s="1"/>
  <c r="F16" i="15"/>
  <c r="G16" i="15" s="1"/>
  <c r="F21" i="15"/>
  <c r="G21" i="15" s="1"/>
  <c r="F11" i="15"/>
  <c r="G11" i="15" s="1"/>
  <c r="F14" i="15"/>
  <c r="G14" i="15" s="1"/>
  <c r="F12" i="15"/>
  <c r="G12" i="15" s="1"/>
  <c r="F10" i="15"/>
  <c r="G10" i="15" s="1"/>
  <c r="F15" i="15"/>
  <c r="G15" i="15" s="1"/>
  <c r="F13" i="15"/>
  <c r="G13" i="15" s="1"/>
  <c r="F8" i="15"/>
  <c r="G8" i="15" s="1"/>
  <c r="F9" i="15"/>
  <c r="G9" i="15" s="1"/>
  <c r="F18" i="15"/>
  <c r="G18" i="15" s="1"/>
  <c r="F6" i="15"/>
  <c r="F19" i="15"/>
  <c r="G19" i="15" s="1"/>
  <c r="E33" i="14"/>
  <c r="E35" i="14" s="1"/>
  <c r="E36" i="14" s="1"/>
  <c r="F19" i="14" s="1"/>
  <c r="G19" i="14" s="1"/>
  <c r="E33" i="13"/>
  <c r="E35" i="13" s="1"/>
  <c r="E36" i="13" s="1"/>
  <c r="E26" i="14"/>
  <c r="E26" i="13"/>
  <c r="F46" i="16" l="1"/>
  <c r="G46" i="16" s="1"/>
  <c r="G6" i="16"/>
  <c r="F41" i="15"/>
  <c r="G41" i="15" s="1"/>
  <c r="G6" i="15"/>
  <c r="F18" i="14"/>
  <c r="G18" i="14" s="1"/>
  <c r="F11" i="14"/>
  <c r="G11" i="14" s="1"/>
  <c r="F12" i="13"/>
  <c r="G12" i="13" s="1"/>
  <c r="F22" i="13"/>
  <c r="G22" i="13" s="1"/>
  <c r="F6" i="14"/>
  <c r="G6" i="14" s="1"/>
  <c r="F10" i="14"/>
  <c r="G10" i="14" s="1"/>
  <c r="F20" i="14"/>
  <c r="G20" i="14" s="1"/>
  <c r="F13" i="14"/>
  <c r="G13" i="14" s="1"/>
  <c r="F21" i="14"/>
  <c r="G21" i="14" s="1"/>
  <c r="F14" i="14"/>
  <c r="G14" i="14" s="1"/>
  <c r="F22" i="14"/>
  <c r="G22" i="14" s="1"/>
  <c r="F7" i="14"/>
  <c r="G7" i="14" s="1"/>
  <c r="F15" i="14"/>
  <c r="G15" i="14" s="1"/>
  <c r="F8" i="14"/>
  <c r="G8" i="14" s="1"/>
  <c r="F24" i="14"/>
  <c r="G24" i="14" s="1"/>
  <c r="F23" i="14"/>
  <c r="G23" i="14" s="1"/>
  <c r="F9" i="14"/>
  <c r="G9" i="14" s="1"/>
  <c r="F12" i="14"/>
  <c r="G12" i="14" s="1"/>
  <c r="F17" i="14"/>
  <c r="G17" i="14" s="1"/>
  <c r="F16" i="14"/>
  <c r="G16" i="14" s="1"/>
  <c r="F25" i="14"/>
  <c r="G25" i="14" s="1"/>
  <c r="F7" i="13"/>
  <c r="G7" i="13" s="1"/>
  <c r="F15" i="13"/>
  <c r="G15" i="13" s="1"/>
  <c r="F6" i="13"/>
  <c r="G6" i="13" s="1"/>
  <c r="F9" i="13"/>
  <c r="G9" i="13" s="1"/>
  <c r="F23" i="13"/>
  <c r="G23" i="13" s="1"/>
  <c r="F20" i="13"/>
  <c r="G20" i="13" s="1"/>
  <c r="F17" i="13"/>
  <c r="G17" i="13" s="1"/>
  <c r="F19" i="13"/>
  <c r="G19" i="13" s="1"/>
  <c r="F13" i="13"/>
  <c r="G13" i="13" s="1"/>
  <c r="F16" i="13"/>
  <c r="G16" i="13" s="1"/>
  <c r="F14" i="13"/>
  <c r="G14" i="13" s="1"/>
  <c r="F24" i="13"/>
  <c r="G24" i="13" s="1"/>
  <c r="F11" i="13"/>
  <c r="G11" i="13" s="1"/>
  <c r="F10" i="13"/>
  <c r="G10" i="13" s="1"/>
  <c r="F8" i="13"/>
  <c r="G8" i="13" s="1"/>
  <c r="F18" i="13"/>
  <c r="G18" i="13" s="1"/>
  <c r="F21" i="13"/>
  <c r="G21" i="13" s="1"/>
  <c r="F25" i="13"/>
  <c r="G25" i="13" s="1"/>
  <c r="F26" i="14" l="1"/>
  <c r="G26" i="14" s="1"/>
  <c r="F26" i="13"/>
  <c r="G26" i="13" s="1"/>
  <c r="E6" i="11" l="1"/>
  <c r="E7" i="11"/>
  <c r="E32" i="12" l="1"/>
  <c r="D26" i="12"/>
  <c r="E31" i="12" s="1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P37" i="11"/>
  <c r="O37" i="11" s="1"/>
  <c r="E33" i="11"/>
  <c r="D27" i="11"/>
  <c r="E32" i="11" s="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P36" i="10"/>
  <c r="Q36" i="10" s="1"/>
  <c r="E34" i="11" l="1"/>
  <c r="E36" i="11" s="1"/>
  <c r="E37" i="11" s="1"/>
  <c r="E33" i="12"/>
  <c r="E35" i="12" s="1"/>
  <c r="E36" i="12" s="1"/>
  <c r="F22" i="12" s="1"/>
  <c r="G22" i="12" s="1"/>
  <c r="E26" i="12"/>
  <c r="E27" i="11"/>
  <c r="F15" i="12" l="1"/>
  <c r="G15" i="12" s="1"/>
  <c r="F14" i="12"/>
  <c r="G14" i="12" s="1"/>
  <c r="F17" i="12"/>
  <c r="G17" i="12" s="1"/>
  <c r="F16" i="12"/>
  <c r="G16" i="12" s="1"/>
  <c r="F23" i="12"/>
  <c r="G23" i="12" s="1"/>
  <c r="F25" i="12"/>
  <c r="G25" i="12" s="1"/>
  <c r="F12" i="11"/>
  <c r="G12" i="11" s="1"/>
  <c r="F19" i="12"/>
  <c r="G19" i="12" s="1"/>
  <c r="F24" i="12"/>
  <c r="G24" i="12" s="1"/>
  <c r="F13" i="12"/>
  <c r="G13" i="12" s="1"/>
  <c r="F10" i="12"/>
  <c r="G10" i="12" s="1"/>
  <c r="F8" i="12"/>
  <c r="G8" i="12" s="1"/>
  <c r="F18" i="12"/>
  <c r="G18" i="12" s="1"/>
  <c r="F9" i="12"/>
  <c r="G9" i="12" s="1"/>
  <c r="F12" i="12"/>
  <c r="G12" i="12" s="1"/>
  <c r="F6" i="12"/>
  <c r="F21" i="12"/>
  <c r="G21" i="12" s="1"/>
  <c r="F7" i="12"/>
  <c r="G7" i="12" s="1"/>
  <c r="F20" i="12"/>
  <c r="G20" i="12" s="1"/>
  <c r="F11" i="12"/>
  <c r="G11" i="12" s="1"/>
  <c r="F17" i="11"/>
  <c r="G17" i="11" s="1"/>
  <c r="F22" i="11"/>
  <c r="G22" i="11" s="1"/>
  <c r="F7" i="11"/>
  <c r="G7" i="11" s="1"/>
  <c r="F23" i="11"/>
  <c r="G23" i="11" s="1"/>
  <c r="F16" i="11"/>
  <c r="G16" i="11" s="1"/>
  <c r="F6" i="11"/>
  <c r="G6" i="11" s="1"/>
  <c r="F10" i="11"/>
  <c r="G10" i="11" s="1"/>
  <c r="F14" i="11"/>
  <c r="G14" i="11" s="1"/>
  <c r="F9" i="11"/>
  <c r="G9" i="11" s="1"/>
  <c r="F19" i="11"/>
  <c r="G19" i="11" s="1"/>
  <c r="F11" i="11"/>
  <c r="G11" i="11" s="1"/>
  <c r="F20" i="11"/>
  <c r="G20" i="11" s="1"/>
  <c r="F15" i="11"/>
  <c r="G15" i="11" s="1"/>
  <c r="F13" i="11"/>
  <c r="G13" i="11" s="1"/>
  <c r="F18" i="11"/>
  <c r="G18" i="11" s="1"/>
  <c r="F8" i="11"/>
  <c r="G8" i="11" s="1"/>
  <c r="F24" i="11"/>
  <c r="G24" i="11" s="1"/>
  <c r="F21" i="11"/>
  <c r="G21" i="11" s="1"/>
  <c r="F25" i="11"/>
  <c r="G25" i="11" s="1"/>
  <c r="G6" i="12"/>
  <c r="F26" i="12" l="1"/>
  <c r="G26" i="12" s="1"/>
  <c r="F27" i="11"/>
  <c r="G27" i="11" s="1"/>
  <c r="G37" i="9" l="1"/>
  <c r="H37" i="9"/>
  <c r="E32" i="10" l="1"/>
  <c r="D26" i="10"/>
  <c r="E31" i="10" s="1"/>
  <c r="E33" i="10" s="1"/>
  <c r="E35" i="10" s="1"/>
  <c r="E36" i="10" s="1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33" i="9"/>
  <c r="D27" i="9"/>
  <c r="E32" i="9" s="1"/>
  <c r="E34" i="9" s="1"/>
  <c r="E36" i="9" s="1"/>
  <c r="E37" i="9" s="1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26" i="10" l="1"/>
  <c r="F18" i="10" s="1"/>
  <c r="G18" i="10" s="1"/>
  <c r="E27" i="9"/>
  <c r="F7" i="9" s="1"/>
  <c r="G7" i="9" s="1"/>
  <c r="F10" i="9" l="1"/>
  <c r="G10" i="9" s="1"/>
  <c r="F22" i="9"/>
  <c r="G22" i="9" s="1"/>
  <c r="F19" i="9"/>
  <c r="G19" i="9" s="1"/>
  <c r="F22" i="10"/>
  <c r="G22" i="10" s="1"/>
  <c r="F9" i="10"/>
  <c r="G9" i="10" s="1"/>
  <c r="F19" i="10"/>
  <c r="G19" i="10" s="1"/>
  <c r="F12" i="10"/>
  <c r="G12" i="10" s="1"/>
  <c r="F16" i="10"/>
  <c r="G16" i="10" s="1"/>
  <c r="F13" i="10"/>
  <c r="G13" i="10" s="1"/>
  <c r="F6" i="10"/>
  <c r="F23" i="10"/>
  <c r="G23" i="10" s="1"/>
  <c r="F10" i="10"/>
  <c r="G10" i="10" s="1"/>
  <c r="F20" i="10"/>
  <c r="G20" i="10" s="1"/>
  <c r="F7" i="10"/>
  <c r="G7" i="10" s="1"/>
  <c r="F17" i="10"/>
  <c r="G17" i="10" s="1"/>
  <c r="F14" i="10"/>
  <c r="G14" i="10" s="1"/>
  <c r="F11" i="10"/>
  <c r="G11" i="10" s="1"/>
  <c r="F21" i="10"/>
  <c r="G21" i="10" s="1"/>
  <c r="F8" i="10"/>
  <c r="G8" i="10" s="1"/>
  <c r="F24" i="10"/>
  <c r="G24" i="10" s="1"/>
  <c r="F15" i="10"/>
  <c r="G15" i="10" s="1"/>
  <c r="F25" i="10"/>
  <c r="G25" i="10" s="1"/>
  <c r="F15" i="9"/>
  <c r="G15" i="9" s="1"/>
  <c r="F14" i="9"/>
  <c r="G14" i="9" s="1"/>
  <c r="F26" i="9"/>
  <c r="G26" i="9" s="1"/>
  <c r="F23" i="9"/>
  <c r="G23" i="9" s="1"/>
  <c r="F9" i="9"/>
  <c r="G9" i="9" s="1"/>
  <c r="F16" i="9"/>
  <c r="G16" i="9" s="1"/>
  <c r="F17" i="9"/>
  <c r="G17" i="9" s="1"/>
  <c r="F6" i="9"/>
  <c r="F18" i="9"/>
  <c r="G18" i="9" s="1"/>
  <c r="F11" i="9"/>
  <c r="G11" i="9" s="1"/>
  <c r="F8" i="9"/>
  <c r="G8" i="9" s="1"/>
  <c r="F20" i="9"/>
  <c r="G20" i="9" s="1"/>
  <c r="F25" i="9"/>
  <c r="G25" i="9" s="1"/>
  <c r="F21" i="9"/>
  <c r="G21" i="9" s="1"/>
  <c r="F12" i="9"/>
  <c r="G12" i="9" s="1"/>
  <c r="F24" i="9"/>
  <c r="G24" i="9" s="1"/>
  <c r="F13" i="9"/>
  <c r="G13" i="9" s="1"/>
  <c r="F26" i="10" l="1"/>
  <c r="G26" i="10" s="1"/>
  <c r="G6" i="10"/>
  <c r="G6" i="9"/>
  <c r="F27" i="9"/>
  <c r="G27" i="9" s="1"/>
  <c r="E21" i="8"/>
  <c r="E22" i="8"/>
  <c r="E23" i="8"/>
  <c r="E24" i="8"/>
  <c r="E25" i="8"/>
  <c r="E26" i="8"/>
  <c r="E27" i="8"/>
  <c r="E28" i="8"/>
  <c r="E29" i="8"/>
  <c r="E30" i="8"/>
  <c r="E37" i="8"/>
  <c r="D31" i="8"/>
  <c r="E31" i="8" s="1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36" i="8" l="1"/>
  <c r="E38" i="8" s="1"/>
  <c r="E40" i="8" s="1"/>
  <c r="E41" i="8" s="1"/>
  <c r="F22" i="8" s="1"/>
  <c r="G22" i="8" s="1"/>
  <c r="F28" i="8" l="1"/>
  <c r="G28" i="8" s="1"/>
  <c r="F30" i="8"/>
  <c r="G30" i="8" s="1"/>
  <c r="F6" i="8"/>
  <c r="G6" i="8" s="1"/>
  <c r="F23" i="8"/>
  <c r="G23" i="8" s="1"/>
  <c r="F29" i="8"/>
  <c r="G29" i="8" s="1"/>
  <c r="F21" i="8"/>
  <c r="G21" i="8" s="1"/>
  <c r="F27" i="8"/>
  <c r="G27" i="8" s="1"/>
  <c r="F25" i="8"/>
  <c r="G25" i="8" s="1"/>
  <c r="F26" i="8"/>
  <c r="G26" i="8" s="1"/>
  <c r="F24" i="8"/>
  <c r="G24" i="8" s="1"/>
  <c r="F16" i="8"/>
  <c r="G16" i="8" s="1"/>
  <c r="F14" i="8"/>
  <c r="G14" i="8" s="1"/>
  <c r="F17" i="8"/>
  <c r="G17" i="8" s="1"/>
  <c r="F15" i="8"/>
  <c r="G15" i="8" s="1"/>
  <c r="F13" i="8"/>
  <c r="G13" i="8" s="1"/>
  <c r="F11" i="8"/>
  <c r="G11" i="8" s="1"/>
  <c r="F9" i="8"/>
  <c r="G9" i="8" s="1"/>
  <c r="F7" i="8"/>
  <c r="G7" i="8" s="1"/>
  <c r="F20" i="8"/>
  <c r="G20" i="8" s="1"/>
  <c r="F18" i="8"/>
  <c r="G18" i="8" s="1"/>
  <c r="F10" i="8"/>
  <c r="G10" i="8" s="1"/>
  <c r="F8" i="8"/>
  <c r="G8" i="8" s="1"/>
  <c r="F12" i="8"/>
  <c r="G12" i="8" s="1"/>
  <c r="F19" i="8"/>
  <c r="G19" i="8" s="1"/>
  <c r="F31" i="8" l="1"/>
  <c r="G31" i="8" s="1"/>
  <c r="D25" i="7" l="1"/>
  <c r="E31" i="7" l="1"/>
  <c r="E24" i="7" l="1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25" i="7" l="1"/>
  <c r="E30" i="7"/>
  <c r="E32" i="7" s="1"/>
  <c r="E34" i="7" s="1"/>
  <c r="E35" i="7" s="1"/>
  <c r="F10" i="7" s="1"/>
  <c r="G10" i="7" s="1"/>
  <c r="G7" i="2"/>
  <c r="H7" i="2" s="1"/>
  <c r="G8" i="2"/>
  <c r="G9" i="2"/>
  <c r="G10" i="2"/>
  <c r="H10" i="2" s="1"/>
  <c r="G11" i="2"/>
  <c r="G12" i="2"/>
  <c r="G13" i="2"/>
  <c r="H13" i="2" s="1"/>
  <c r="G14" i="2"/>
  <c r="G15" i="2"/>
  <c r="G16" i="2"/>
  <c r="H16" i="2" s="1"/>
  <c r="G17" i="2"/>
  <c r="G18" i="2"/>
  <c r="G19" i="2"/>
  <c r="H19" i="2" s="1"/>
  <c r="G20" i="2"/>
  <c r="G21" i="2"/>
  <c r="G22" i="2"/>
  <c r="H22" i="2" s="1"/>
  <c r="G23" i="2"/>
  <c r="G24" i="2"/>
  <c r="G25" i="2"/>
  <c r="H25" i="2" s="1"/>
  <c r="G26" i="2"/>
  <c r="G27" i="2"/>
  <c r="G28" i="2"/>
  <c r="H28" i="2" s="1"/>
  <c r="G29" i="2"/>
  <c r="G30" i="2"/>
  <c r="G31" i="2"/>
  <c r="H31" i="2" s="1"/>
  <c r="G32" i="2"/>
  <c r="G33" i="2"/>
  <c r="G34" i="2"/>
  <c r="H34" i="2" s="1"/>
  <c r="G35" i="2"/>
  <c r="G36" i="2"/>
  <c r="H36" i="2" s="1"/>
  <c r="G37" i="2"/>
  <c r="G38" i="2"/>
  <c r="G39" i="2"/>
  <c r="H39" i="2" s="1"/>
  <c r="G40" i="2"/>
  <c r="H40" i="2" s="1"/>
  <c r="G6" i="2"/>
  <c r="H6" i="2" s="1"/>
  <c r="H38" i="2"/>
  <c r="H37" i="2"/>
  <c r="H35" i="2"/>
  <c r="H33" i="2"/>
  <c r="H32" i="2"/>
  <c r="H30" i="2"/>
  <c r="H29" i="2"/>
  <c r="H27" i="2"/>
  <c r="H26" i="2"/>
  <c r="H24" i="2"/>
  <c r="H23" i="2"/>
  <c r="H21" i="2"/>
  <c r="H20" i="2"/>
  <c r="H18" i="2"/>
  <c r="H17" i="2"/>
  <c r="H15" i="2"/>
  <c r="H14" i="2"/>
  <c r="H12" i="2"/>
  <c r="H11" i="2"/>
  <c r="H9" i="2"/>
  <c r="H8" i="2"/>
  <c r="E46" i="2"/>
  <c r="E40" i="6"/>
  <c r="F40" i="6"/>
  <c r="D40" i="6"/>
  <c r="E46" i="6"/>
  <c r="F23" i="7" l="1"/>
  <c r="G23" i="7" s="1"/>
  <c r="F9" i="7"/>
  <c r="G9" i="7" s="1"/>
  <c r="F6" i="7"/>
  <c r="G6" i="7" s="1"/>
  <c r="F24" i="7"/>
  <c r="G24" i="7" s="1"/>
  <c r="F21" i="7"/>
  <c r="G21" i="7" s="1"/>
  <c r="F13" i="7"/>
  <c r="G13" i="7" s="1"/>
  <c r="F11" i="7"/>
  <c r="G11" i="7" s="1"/>
  <c r="F14" i="7"/>
  <c r="G14" i="7" s="1"/>
  <c r="F12" i="7"/>
  <c r="G12" i="7" s="1"/>
  <c r="F16" i="7"/>
  <c r="G16" i="7" s="1"/>
  <c r="F22" i="7"/>
  <c r="G22" i="7" s="1"/>
  <c r="F20" i="7"/>
  <c r="G20" i="7" s="1"/>
  <c r="F19" i="7"/>
  <c r="G19" i="7" s="1"/>
  <c r="F15" i="7"/>
  <c r="G15" i="7" s="1"/>
  <c r="F8" i="7"/>
  <c r="G8" i="7" s="1"/>
  <c r="F7" i="7"/>
  <c r="G7" i="7" s="1"/>
  <c r="F18" i="7"/>
  <c r="G18" i="7" s="1"/>
  <c r="F17" i="7"/>
  <c r="G17" i="7" s="1"/>
  <c r="E45" i="2"/>
  <c r="E47" i="2" s="1"/>
  <c r="E49" i="2" s="1"/>
  <c r="E50" i="2" s="1"/>
  <c r="I32" i="2" s="1"/>
  <c r="J32" i="2" s="1"/>
  <c r="G38" i="6"/>
  <c r="H38" i="6" s="1"/>
  <c r="G15" i="6"/>
  <c r="H15" i="6" s="1"/>
  <c r="G34" i="6"/>
  <c r="H34" i="6" s="1"/>
  <c r="G7" i="6"/>
  <c r="H7" i="6" s="1"/>
  <c r="F25" i="7" l="1"/>
  <c r="G25" i="7" s="1"/>
  <c r="I7" i="2"/>
  <c r="J7" i="2" s="1"/>
  <c r="I27" i="2"/>
  <c r="J27" i="2" s="1"/>
  <c r="I33" i="2"/>
  <c r="J33" i="2" s="1"/>
  <c r="I20" i="2"/>
  <c r="J20" i="2" s="1"/>
  <c r="I6" i="2"/>
  <c r="J6" i="2" s="1"/>
  <c r="I37" i="2"/>
  <c r="J37" i="2" s="1"/>
  <c r="I24" i="2"/>
  <c r="J24" i="2" s="1"/>
  <c r="I26" i="2"/>
  <c r="J26" i="2" s="1"/>
  <c r="I36" i="2"/>
  <c r="J36" i="2" s="1"/>
  <c r="I29" i="2"/>
  <c r="J29" i="2" s="1"/>
  <c r="I19" i="2"/>
  <c r="J19" i="2" s="1"/>
  <c r="I22" i="2"/>
  <c r="J22" i="2" s="1"/>
  <c r="I38" i="2"/>
  <c r="J38" i="2" s="1"/>
  <c r="I25" i="2"/>
  <c r="J25" i="2" s="1"/>
  <c r="I31" i="2"/>
  <c r="J31" i="2" s="1"/>
  <c r="I21" i="2"/>
  <c r="J21" i="2" s="1"/>
  <c r="I16" i="2"/>
  <c r="J16" i="2" s="1"/>
  <c r="I12" i="2"/>
  <c r="J12" i="2" s="1"/>
  <c r="I28" i="2"/>
  <c r="J28" i="2" s="1"/>
  <c r="I18" i="2"/>
  <c r="J18" i="2" s="1"/>
  <c r="I9" i="2"/>
  <c r="J9" i="2" s="1"/>
  <c r="I39" i="2"/>
  <c r="J39" i="2" s="1"/>
  <c r="I23" i="2"/>
  <c r="J23" i="2" s="1"/>
  <c r="I13" i="2"/>
  <c r="J13" i="2" s="1"/>
  <c r="I11" i="2"/>
  <c r="J11" i="2" s="1"/>
  <c r="I34" i="2"/>
  <c r="J34" i="2" s="1"/>
  <c r="I17" i="2"/>
  <c r="J17" i="2" s="1"/>
  <c r="I14" i="2"/>
  <c r="J14" i="2" s="1"/>
  <c r="I15" i="2"/>
  <c r="J15" i="2" s="1"/>
  <c r="I35" i="2"/>
  <c r="J35" i="2" s="1"/>
  <c r="I8" i="2"/>
  <c r="J8" i="2" s="1"/>
  <c r="I30" i="2"/>
  <c r="J30" i="2" s="1"/>
  <c r="I10" i="2"/>
  <c r="J10" i="2" s="1"/>
  <c r="G33" i="6"/>
  <c r="H33" i="6" s="1"/>
  <c r="G31" i="6"/>
  <c r="H31" i="6" s="1"/>
  <c r="G24" i="6"/>
  <c r="H24" i="6" s="1"/>
  <c r="G27" i="6"/>
  <c r="H27" i="6" s="1"/>
  <c r="G19" i="6"/>
  <c r="H19" i="6" s="1"/>
  <c r="G25" i="6"/>
  <c r="H25" i="6" s="1"/>
  <c r="G29" i="6"/>
  <c r="H29" i="6" s="1"/>
  <c r="G17" i="6"/>
  <c r="H17" i="6" s="1"/>
  <c r="G30" i="6"/>
  <c r="H30" i="6" s="1"/>
  <c r="G37" i="6"/>
  <c r="H37" i="6" s="1"/>
  <c r="G22" i="6"/>
  <c r="H22" i="6" s="1"/>
  <c r="G16" i="6"/>
  <c r="H16" i="6" s="1"/>
  <c r="G39" i="6"/>
  <c r="H39" i="6" s="1"/>
  <c r="G35" i="6"/>
  <c r="H35" i="6" s="1"/>
  <c r="G12" i="6"/>
  <c r="H12" i="6" s="1"/>
  <c r="G21" i="6"/>
  <c r="H21" i="6" s="1"/>
  <c r="G28" i="6"/>
  <c r="H28" i="6" s="1"/>
  <c r="G14" i="6"/>
  <c r="H14" i="6" s="1"/>
  <c r="G20" i="6"/>
  <c r="H20" i="6" s="1"/>
  <c r="G18" i="6"/>
  <c r="H18" i="6" s="1"/>
  <c r="G8" i="6"/>
  <c r="H8" i="6" s="1"/>
  <c r="G32" i="6"/>
  <c r="H32" i="6" s="1"/>
  <c r="G26" i="6"/>
  <c r="H26" i="6" s="1"/>
  <c r="G10" i="6"/>
  <c r="H10" i="6" s="1"/>
  <c r="G6" i="6"/>
  <c r="I40" i="2" l="1"/>
  <c r="J40" i="2" s="1"/>
  <c r="H6" i="6"/>
  <c r="G11" i="6"/>
  <c r="H11" i="6" s="1"/>
  <c r="G13" i="6"/>
  <c r="H13" i="6" s="1"/>
  <c r="G9" i="6"/>
  <c r="H9" i="6" s="1"/>
  <c r="G23" i="6"/>
  <c r="H23" i="6" s="1"/>
  <c r="G36" i="6"/>
  <c r="H36" i="6" s="1"/>
  <c r="G40" i="6" l="1"/>
  <c r="H40" i="6" l="1"/>
  <c r="E45" i="6"/>
  <c r="E47" i="6" s="1"/>
  <c r="E49" i="6" s="1"/>
  <c r="E50" i="6" s="1"/>
  <c r="I6" i="6" l="1"/>
  <c r="I8" i="6"/>
  <c r="J8" i="6" s="1"/>
  <c r="I20" i="6"/>
  <c r="J20" i="6" s="1"/>
  <c r="I33" i="6"/>
  <c r="J33" i="6" s="1"/>
  <c r="I35" i="6"/>
  <c r="J35" i="6" s="1"/>
  <c r="I24" i="6"/>
  <c r="J24" i="6" s="1"/>
  <c r="I16" i="6"/>
  <c r="J16" i="6" s="1"/>
  <c r="I11" i="6"/>
  <c r="I21" i="6"/>
  <c r="J21" i="6" s="1"/>
  <c r="I32" i="6"/>
  <c r="J32" i="6" s="1"/>
  <c r="I36" i="6"/>
  <c r="J36" i="6" s="1"/>
  <c r="I12" i="6"/>
  <c r="J12" i="6" s="1"/>
  <c r="I15" i="6"/>
  <c r="J15" i="6" s="1"/>
  <c r="I34" i="6"/>
  <c r="J34" i="6" s="1"/>
  <c r="I29" i="6"/>
  <c r="J29" i="6" s="1"/>
  <c r="I7" i="6"/>
  <c r="J7" i="6" s="1"/>
  <c r="I10" i="6"/>
  <c r="J10" i="6" s="1"/>
  <c r="I9" i="6"/>
  <c r="J9" i="6" s="1"/>
  <c r="I18" i="6"/>
  <c r="J18" i="6" s="1"/>
  <c r="I14" i="6"/>
  <c r="J14" i="6" s="1"/>
  <c r="I30" i="6"/>
  <c r="J30" i="6" s="1"/>
  <c r="I25" i="6"/>
  <c r="J25" i="6" s="1"/>
  <c r="I17" i="6"/>
  <c r="J17" i="6" s="1"/>
  <c r="I39" i="6"/>
  <c r="J39" i="6" s="1"/>
  <c r="I31" i="6"/>
  <c r="J31" i="6" s="1"/>
  <c r="I23" i="6"/>
  <c r="J23" i="6" s="1"/>
  <c r="I28" i="6"/>
  <c r="J28" i="6" s="1"/>
  <c r="I13" i="6"/>
  <c r="J13" i="6" s="1"/>
  <c r="I22" i="6"/>
  <c r="J22" i="6" s="1"/>
  <c r="I27" i="6"/>
  <c r="J27" i="6" s="1"/>
  <c r="I37" i="6"/>
  <c r="J37" i="6" s="1"/>
  <c r="I19" i="6"/>
  <c r="J19" i="6" s="1"/>
  <c r="I38" i="6"/>
  <c r="J38" i="6" s="1"/>
  <c r="I26" i="6"/>
  <c r="J26" i="6" s="1"/>
  <c r="J6" i="6" l="1"/>
  <c r="I40" i="6"/>
  <c r="J40" i="6" s="1"/>
  <c r="J11" i="6"/>
</calcChain>
</file>

<file path=xl/sharedStrings.xml><?xml version="1.0" encoding="utf-8"?>
<sst xmlns="http://schemas.openxmlformats.org/spreadsheetml/2006/main" count="1158" uniqueCount="127">
  <si>
    <t>WET COAL PROBLEM</t>
  </si>
  <si>
    <t>POOR COAL QUALITY</t>
  </si>
  <si>
    <t>POOR COAL RECEIPT</t>
  </si>
  <si>
    <t>CHP PROBLEM</t>
  </si>
  <si>
    <t>BUNKER NECK CHOKE UP</t>
  </si>
  <si>
    <t>COAL MILL PROBLEMS</t>
  </si>
  <si>
    <t>DURING BOTTOM ASH EVACUATION</t>
  </si>
  <si>
    <t>BOILER TUBE LEAKAGE</t>
  </si>
  <si>
    <t>PRESSURE PART LEAKAGE</t>
  </si>
  <si>
    <t>ID FAN PROBLEM</t>
  </si>
  <si>
    <t>BOTTOM ASH EXTRACTOR PROBLEM</t>
  </si>
  <si>
    <t>BOILER AUXILLARIES PROBLEM</t>
  </si>
  <si>
    <t>TURBINE AUXILLARIES PROBLEM</t>
  </si>
  <si>
    <t>ELECTRICAL PROBLEM</t>
  </si>
  <si>
    <t>T&amp;IC PROBLEM</t>
  </si>
  <si>
    <t>CONDENSOR TUBE LEAKAGE</t>
  </si>
  <si>
    <t>GOVERNING PROBLEM</t>
  </si>
  <si>
    <t>BFP PROBLEM</t>
  </si>
  <si>
    <t>HYDROGEN LEAKAGE</t>
  </si>
  <si>
    <t>TURBINE VIB./ECCEN.</t>
  </si>
  <si>
    <t>C.T.FAN PROBLEM</t>
  </si>
  <si>
    <t>AIR PREHEATER PROBLEM</t>
  </si>
  <si>
    <t>GUN TRIAL</t>
  </si>
  <si>
    <t>SHEAR PIN FAILURE</t>
  </si>
  <si>
    <t>FLAME FAILURE</t>
  </si>
  <si>
    <t>HT MOTOR PROBLEM</t>
  </si>
  <si>
    <t>BOILER VALIDITY</t>
  </si>
  <si>
    <t>ASH DISPOSAL SYS PROBLEM</t>
  </si>
  <si>
    <t>TOLLING OF MAHAGENCO COAL TO IPP CASE-IV</t>
  </si>
  <si>
    <t>FLAME STABILITY AT 55 PERCENT LOADING</t>
  </si>
  <si>
    <t>ID FAN MOTOR</t>
  </si>
  <si>
    <t>PA FAN MOTOR</t>
  </si>
  <si>
    <t>TOTAL</t>
  </si>
  <si>
    <t>Unit-03</t>
  </si>
  <si>
    <t>Unit-04</t>
  </si>
  <si>
    <t>Unit-05</t>
  </si>
  <si>
    <t>Station</t>
  </si>
  <si>
    <t>SN</t>
  </si>
  <si>
    <t>Reasons</t>
  </si>
  <si>
    <t>Start-Up Withdrawl</t>
  </si>
  <si>
    <t>Coal Cycle Problem</t>
  </si>
  <si>
    <t>System Problem</t>
  </si>
  <si>
    <t>Impact on SOC (ml/kwh)</t>
  </si>
  <si>
    <t>FD FAN PROBLEM</t>
  </si>
  <si>
    <t>PA FAN PROBLEM</t>
  </si>
  <si>
    <t>CLINKER GRINDER PROBLEM</t>
  </si>
  <si>
    <t>CLINKER FORMATION</t>
  </si>
  <si>
    <t>OTHER AUXILLARY PROBLEM</t>
  </si>
  <si>
    <t>ESP PROBLEM</t>
  </si>
  <si>
    <t>CONDENSOR VACUUM PROBLEM</t>
  </si>
  <si>
    <t>HP HEATERS PROBLEM</t>
  </si>
  <si>
    <t>OTHER OPERATIONAL PROBLEMS</t>
  </si>
  <si>
    <t>COOLING TOWER LIFT PUMP PROBLEM</t>
  </si>
  <si>
    <t>Total</t>
  </si>
  <si>
    <t>Actual Generation</t>
  </si>
  <si>
    <t>Mus</t>
  </si>
  <si>
    <t>Normative Oil Consumption</t>
  </si>
  <si>
    <t>ml/kwh</t>
  </si>
  <si>
    <t>Actual Oil Consumption</t>
  </si>
  <si>
    <t>Kl</t>
  </si>
  <si>
    <t>Excess Oil Consumption due to increase in Oil Conumption</t>
  </si>
  <si>
    <t>Oil Cost for FY.23-24</t>
  </si>
  <si>
    <t>Rs. Kl</t>
  </si>
  <si>
    <t>Increase in Oil Cost due to increase SOC</t>
  </si>
  <si>
    <t>Rs. Cr.</t>
  </si>
  <si>
    <t>Rs/Kwh</t>
  </si>
  <si>
    <t>Calculations</t>
  </si>
  <si>
    <t>Increase in Oil Cost due to increase SOC in (Rs/Kwh)</t>
  </si>
  <si>
    <t>Increase in Oil Cost due to increase SOC in
(Rs. Cr.)</t>
  </si>
  <si>
    <t>Increase in fuel cost for FY.2023-24 on account of each reason</t>
  </si>
  <si>
    <t>Oil Cost for FY.22-23</t>
  </si>
  <si>
    <t>Increase in fuel cost for FY.2022-23 on account of each reason</t>
  </si>
  <si>
    <t>BOILER LIGHT-UP (COLD CONDITION)</t>
  </si>
  <si>
    <t>BOILER LIGHT-UP (WARM CONDITION)</t>
  </si>
  <si>
    <t>UNIT WITHDRAWAL (FORCED OUTAGE)</t>
  </si>
  <si>
    <t>FLAME  STABILITY</t>
  </si>
  <si>
    <t>COAL FEEDER PROBLEMS</t>
  </si>
  <si>
    <t>NO COAL FLOW FROM BUNKER</t>
  </si>
  <si>
    <t>FOREIGN MATERIAL IN C/M</t>
  </si>
  <si>
    <t>SET STABILISATION</t>
  </si>
  <si>
    <t>UNIT STARTUP</t>
  </si>
  <si>
    <t>FURNANCE DRAFT</t>
  </si>
  <si>
    <t>CHP BUNKERING PROBLEM</t>
  </si>
  <si>
    <t>COAL FEEDER SHEAR PIN FAILURE</t>
  </si>
  <si>
    <t>FURNACE PRESSURE VERY LOW</t>
  </si>
  <si>
    <t>BOILER PASSIVATION</t>
  </si>
  <si>
    <t>BOILER START UP</t>
  </si>
  <si>
    <t>COAL MILL CHANGEOVER</t>
  </si>
  <si>
    <t>STARTUP/WITHDRAWL</t>
  </si>
  <si>
    <t>MORE THAN 2 COAL CYC. NOT AVAIL.</t>
  </si>
  <si>
    <t>UNIT STABILIZATION</t>
  </si>
  <si>
    <t>Low sys. demand</t>
  </si>
  <si>
    <t>Water Shortage Problem</t>
  </si>
  <si>
    <t>PCQ</t>
  </si>
  <si>
    <t>Wet coal</t>
  </si>
  <si>
    <t>Poor coal receipt</t>
  </si>
  <si>
    <t>Lightup /withdrawl</t>
  </si>
  <si>
    <t>O/H</t>
  </si>
  <si>
    <t>Coal mills</t>
  </si>
  <si>
    <t>CHP/ poor bunkering</t>
  </si>
  <si>
    <t>APH</t>
  </si>
  <si>
    <t>Pr. Parts</t>
  </si>
  <si>
    <t>ID / FD /PA fan</t>
  </si>
  <si>
    <t>Electrical problem</t>
  </si>
  <si>
    <t>Turbine CV/Brg. problem</t>
  </si>
  <si>
    <t>Boiler Tube leakage</t>
  </si>
  <si>
    <t>BFP Problem</t>
  </si>
  <si>
    <t>Flame stablility</t>
  </si>
  <si>
    <t>TIC problem</t>
  </si>
  <si>
    <t>Passivation</t>
  </si>
  <si>
    <t>Consumption</t>
  </si>
  <si>
    <t>Rate</t>
  </si>
  <si>
    <t>FO</t>
  </si>
  <si>
    <t>LDO</t>
  </si>
  <si>
    <t>DURING SOOT BLOWING</t>
  </si>
  <si>
    <t>FLAME SCANNERS FLICKERING</t>
  </si>
  <si>
    <t>COAL CYCLE PROBLEM</t>
  </si>
  <si>
    <t>FD FAN MOTOR</t>
  </si>
  <si>
    <t>UNIT WITHDRAWAL (PLANNED OUTAGE)</t>
  </si>
  <si>
    <t>TRANSMISSION SYSTEM PROBLEM</t>
  </si>
  <si>
    <t>DRUM LEVEL PROBLEM</t>
  </si>
  <si>
    <t>UPPER REJECT GATE CHOKE UP</t>
  </si>
  <si>
    <t>LOWER REJECT GATE CHOKE UP</t>
  </si>
  <si>
    <t>Total SFOC ml/kwh</t>
  </si>
  <si>
    <t>Normative Achieved</t>
  </si>
  <si>
    <t>COAL MILL PURGING</t>
  </si>
  <si>
    <t>LOW SYSTEM DEMAND-ZERO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</si>
</sst>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6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43" fontId="2" fillId="0" borderId="1" xfId="1" applyNumberFormat="1" applyFont="1" applyBorder="1" applyAlignment="1">
      <alignment horizontal="center" vertical="center"/>
    </xf>
    <xf numFmtId="0" fontId="0" fillId="3" borderId="0" xfId="0" applyFill="1"/>
    <xf numFmtId="0" fontId="3" fillId="3" borderId="7" xfId="0" applyFont="1" applyFill="1" applyBorder="1" applyAlignment="1">
      <alignment vertical="center"/>
    </xf>
    <xf numFmtId="0" fontId="6" fillId="3" borderId="0" xfId="0" applyFont="1" applyFill="1"/>
    <xf numFmtId="43" fontId="6" fillId="3" borderId="0" xfId="1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0"/>
  <sheetViews>
    <sheetView topLeftCell="A13" workbookViewId="0">
      <selection activeCell="B6" sqref="B6:B39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1" bestFit="1" customWidth="1"/>
    <col min="8" max="8" width="13.85546875" customWidth="1"/>
    <col min="9" max="10" width="13.28515625" customWidth="1"/>
  </cols>
  <sheetData>
    <row r="3" spans="2:10" ht="20.25" x14ac:dyDescent="0.25">
      <c r="B3" s="20" t="s">
        <v>71</v>
      </c>
      <c r="C3" s="20"/>
      <c r="D3" s="20"/>
      <c r="E3" s="20"/>
      <c r="F3" s="20"/>
      <c r="G3" s="20"/>
      <c r="H3" s="20"/>
      <c r="I3" s="20"/>
      <c r="J3" s="20"/>
    </row>
    <row r="5" spans="2:10" ht="90" x14ac:dyDescent="0.25">
      <c r="B5" s="5" t="s">
        <v>37</v>
      </c>
      <c r="C5" s="5" t="s">
        <v>38</v>
      </c>
      <c r="D5" s="5" t="s">
        <v>33</v>
      </c>
      <c r="E5" s="5" t="s">
        <v>34</v>
      </c>
      <c r="F5" s="5" t="s">
        <v>35</v>
      </c>
      <c r="G5" s="5" t="s">
        <v>36</v>
      </c>
      <c r="H5" s="10" t="s">
        <v>42</v>
      </c>
      <c r="I5" s="10" t="s">
        <v>67</v>
      </c>
      <c r="J5" s="10" t="s">
        <v>68</v>
      </c>
    </row>
    <row r="6" spans="2:10" x14ac:dyDescent="0.25">
      <c r="B6" s="3">
        <v>1</v>
      </c>
      <c r="C6" s="2" t="s">
        <v>0</v>
      </c>
      <c r="D6" s="6">
        <v>3899.44</v>
      </c>
      <c r="E6" s="6">
        <v>1753.43</v>
      </c>
      <c r="F6" s="6">
        <v>2293</v>
      </c>
      <c r="G6" s="23">
        <f>SUM(D6:F6)</f>
        <v>7945.87</v>
      </c>
      <c r="H6" s="11">
        <f t="shared" ref="H6:H40" si="0">G6/$E$43</f>
        <v>3.1430751533985006</v>
      </c>
      <c r="I6" s="11">
        <f t="shared" ref="I6:I39" si="1">H6*$E$50/$H$40</f>
        <v>0.14609994065064991</v>
      </c>
      <c r="J6" s="8">
        <f t="shared" ref="J6:J40" si="2">(I6*$E$43)/10</f>
        <v>36.93488315615194</v>
      </c>
    </row>
    <row r="7" spans="2:10" x14ac:dyDescent="0.25">
      <c r="B7" s="3">
        <v>2</v>
      </c>
      <c r="C7" s="2" t="s">
        <v>2</v>
      </c>
      <c r="D7" s="6">
        <v>0</v>
      </c>
      <c r="E7" s="6">
        <v>66</v>
      </c>
      <c r="F7" s="6">
        <v>206.87</v>
      </c>
      <c r="G7" s="23">
        <f t="shared" ref="G7:G40" si="3">SUM(D7:F7)</f>
        <v>272.87</v>
      </c>
      <c r="H7" s="11">
        <f t="shared" si="0"/>
        <v>0.10793669127582617</v>
      </c>
      <c r="I7" s="11">
        <f t="shared" si="1"/>
        <v>5.0172342116524479E-3</v>
      </c>
      <c r="J7" s="8">
        <f t="shared" si="2"/>
        <v>1.2683849052173239</v>
      </c>
    </row>
    <row r="8" spans="2:10" x14ac:dyDescent="0.25">
      <c r="B8" s="3">
        <v>3</v>
      </c>
      <c r="C8" s="2" t="s">
        <v>1</v>
      </c>
      <c r="D8" s="6">
        <v>36</v>
      </c>
      <c r="E8" s="6">
        <v>108</v>
      </c>
      <c r="F8" s="6">
        <v>126</v>
      </c>
      <c r="G8" s="23">
        <f t="shared" si="3"/>
        <v>270</v>
      </c>
      <c r="H8" s="11">
        <f t="shared" si="0"/>
        <v>0.10680143161385665</v>
      </c>
      <c r="I8" s="11">
        <f t="shared" si="1"/>
        <v>4.96446380014718E-3</v>
      </c>
      <c r="J8" s="8">
        <f t="shared" si="2"/>
        <v>1.255044249674488</v>
      </c>
    </row>
    <row r="9" spans="2:10" x14ac:dyDescent="0.25">
      <c r="B9" s="3">
        <v>4</v>
      </c>
      <c r="C9" s="2" t="s">
        <v>41</v>
      </c>
      <c r="D9" s="6">
        <v>62</v>
      </c>
      <c r="E9" s="6">
        <v>0</v>
      </c>
      <c r="F9" s="6">
        <v>2</v>
      </c>
      <c r="G9" s="23">
        <f t="shared" si="3"/>
        <v>64</v>
      </c>
      <c r="H9" s="11">
        <f t="shared" si="0"/>
        <v>2.5315894901062317E-2</v>
      </c>
      <c r="I9" s="11">
        <f t="shared" si="1"/>
        <v>1.1767617896645166E-3</v>
      </c>
      <c r="J9" s="8">
        <f t="shared" si="2"/>
        <v>0.29749197029321195</v>
      </c>
    </row>
    <row r="10" spans="2:10" x14ac:dyDescent="0.25">
      <c r="B10" s="3">
        <v>5</v>
      </c>
      <c r="C10" s="2" t="s">
        <v>7</v>
      </c>
      <c r="D10" s="6">
        <v>364</v>
      </c>
      <c r="E10" s="6">
        <v>49</v>
      </c>
      <c r="F10" s="6">
        <v>230</v>
      </c>
      <c r="G10" s="23">
        <f t="shared" si="3"/>
        <v>643</v>
      </c>
      <c r="H10" s="11">
        <f t="shared" si="0"/>
        <v>0.2543456315841105</v>
      </c>
      <c r="I10" s="11">
        <f t="shared" si="1"/>
        <v>1.1822778605535692E-2</v>
      </c>
      <c r="J10" s="8">
        <f t="shared" si="2"/>
        <v>2.9888646390396141</v>
      </c>
    </row>
    <row r="11" spans="2:10" x14ac:dyDescent="0.25">
      <c r="B11" s="3">
        <v>6</v>
      </c>
      <c r="C11" s="2" t="s">
        <v>9</v>
      </c>
      <c r="D11" s="6">
        <v>95</v>
      </c>
      <c r="E11" s="6">
        <v>245</v>
      </c>
      <c r="F11" s="6">
        <v>183</v>
      </c>
      <c r="G11" s="23">
        <f t="shared" si="3"/>
        <v>523</v>
      </c>
      <c r="H11" s="11">
        <f t="shared" si="0"/>
        <v>0.20687832864461864</v>
      </c>
      <c r="I11" s="11">
        <f t="shared" si="1"/>
        <v>9.6163502499147218E-3</v>
      </c>
      <c r="J11" s="8">
        <f t="shared" si="2"/>
        <v>2.4310671947398412</v>
      </c>
    </row>
    <row r="12" spans="2:10" x14ac:dyDescent="0.25">
      <c r="B12" s="3">
        <v>7</v>
      </c>
      <c r="C12" s="2" t="s">
        <v>3</v>
      </c>
      <c r="D12" s="6">
        <v>36</v>
      </c>
      <c r="E12" s="6">
        <v>112</v>
      </c>
      <c r="F12" s="6">
        <v>95</v>
      </c>
      <c r="G12" s="23">
        <f t="shared" si="3"/>
        <v>243</v>
      </c>
      <c r="H12" s="11">
        <f t="shared" si="0"/>
        <v>9.612128845247099E-2</v>
      </c>
      <c r="I12" s="11">
        <f t="shared" si="1"/>
        <v>4.4680174201324613E-3</v>
      </c>
      <c r="J12" s="8">
        <f t="shared" si="2"/>
        <v>1.129539824707039</v>
      </c>
    </row>
    <row r="13" spans="2:10" x14ac:dyDescent="0.25">
      <c r="B13" s="3">
        <v>8</v>
      </c>
      <c r="C13" s="2" t="s">
        <v>14</v>
      </c>
      <c r="D13" s="6">
        <v>106</v>
      </c>
      <c r="E13" s="6">
        <v>0</v>
      </c>
      <c r="F13" s="6">
        <v>75</v>
      </c>
      <c r="G13" s="23">
        <f t="shared" si="3"/>
        <v>181</v>
      </c>
      <c r="H13" s="11">
        <f t="shared" si="0"/>
        <v>7.1596515267066868E-2</v>
      </c>
      <c r="I13" s="11">
        <f t="shared" si="1"/>
        <v>3.3280294363949615E-3</v>
      </c>
      <c r="J13" s="8">
        <f t="shared" si="2"/>
        <v>0.8413444784854901</v>
      </c>
    </row>
    <row r="14" spans="2:10" x14ac:dyDescent="0.25">
      <c r="B14" s="3">
        <v>9</v>
      </c>
      <c r="C14" s="2" t="s">
        <v>8</v>
      </c>
      <c r="D14" s="6">
        <v>0</v>
      </c>
      <c r="E14" s="6">
        <v>69</v>
      </c>
      <c r="F14" s="6">
        <v>93</v>
      </c>
      <c r="G14" s="23">
        <f t="shared" si="3"/>
        <v>162</v>
      </c>
      <c r="H14" s="11">
        <f t="shared" si="0"/>
        <v>6.4080858968313989E-2</v>
      </c>
      <c r="I14" s="11">
        <f t="shared" si="1"/>
        <v>2.9786782800883074E-3</v>
      </c>
      <c r="J14" s="8">
        <f t="shared" si="2"/>
        <v>0.75302654980469264</v>
      </c>
    </row>
    <row r="15" spans="2:10" x14ac:dyDescent="0.25">
      <c r="B15" s="3">
        <v>10</v>
      </c>
      <c r="C15" s="2" t="s">
        <v>13</v>
      </c>
      <c r="D15" s="6">
        <v>66.930000000000007</v>
      </c>
      <c r="E15" s="6">
        <v>0</v>
      </c>
      <c r="F15" s="6">
        <v>60</v>
      </c>
      <c r="G15" s="23">
        <f t="shared" si="3"/>
        <v>126.93</v>
      </c>
      <c r="H15" s="11">
        <f t="shared" si="0"/>
        <v>5.0208539684247502E-2</v>
      </c>
      <c r="I15" s="11">
        <f t="shared" si="1"/>
        <v>2.3338495931580798E-3</v>
      </c>
      <c r="J15" s="8">
        <f t="shared" si="2"/>
        <v>0.59001024670808433</v>
      </c>
    </row>
    <row r="16" spans="2:10" x14ac:dyDescent="0.25">
      <c r="B16" s="3">
        <v>11</v>
      </c>
      <c r="C16" s="2" t="s">
        <v>19</v>
      </c>
      <c r="D16" s="6">
        <v>113</v>
      </c>
      <c r="E16" s="6">
        <v>0</v>
      </c>
      <c r="F16" s="6">
        <v>3</v>
      </c>
      <c r="G16" s="23">
        <f t="shared" si="3"/>
        <v>116</v>
      </c>
      <c r="H16" s="11">
        <f t="shared" si="0"/>
        <v>4.5885059508175452E-2</v>
      </c>
      <c r="I16" s="11">
        <f t="shared" si="1"/>
        <v>2.1328807437669363E-3</v>
      </c>
      <c r="J16" s="8">
        <f t="shared" si="2"/>
        <v>0.53920419615644666</v>
      </c>
    </row>
    <row r="17" spans="2:10" x14ac:dyDescent="0.25">
      <c r="B17" s="3">
        <v>12</v>
      </c>
      <c r="C17" s="2" t="s">
        <v>31</v>
      </c>
      <c r="D17" s="6">
        <v>107</v>
      </c>
      <c r="E17" s="6">
        <v>7</v>
      </c>
      <c r="F17" s="6">
        <v>0</v>
      </c>
      <c r="G17" s="23">
        <f t="shared" si="3"/>
        <v>114</v>
      </c>
      <c r="H17" s="11">
        <f t="shared" si="0"/>
        <v>4.5093937792517254E-2</v>
      </c>
      <c r="I17" s="11">
        <f t="shared" si="1"/>
        <v>2.0961069378399202E-3</v>
      </c>
      <c r="J17" s="8">
        <f t="shared" si="2"/>
        <v>0.52990757208478378</v>
      </c>
    </row>
    <row r="18" spans="2:10" x14ac:dyDescent="0.25">
      <c r="B18" s="3">
        <v>13</v>
      </c>
      <c r="C18" s="2" t="s">
        <v>12</v>
      </c>
      <c r="D18" s="6">
        <v>46</v>
      </c>
      <c r="E18" s="6">
        <v>0</v>
      </c>
      <c r="F18" s="6">
        <v>59</v>
      </c>
      <c r="G18" s="23">
        <f t="shared" si="3"/>
        <v>105</v>
      </c>
      <c r="H18" s="11">
        <f t="shared" si="0"/>
        <v>4.1533890072055366E-2</v>
      </c>
      <c r="I18" s="11">
        <f t="shared" si="1"/>
        <v>1.9306248111683479E-3</v>
      </c>
      <c r="J18" s="8">
        <f t="shared" si="2"/>
        <v>0.48807276376230091</v>
      </c>
    </row>
    <row r="19" spans="2:10" x14ac:dyDescent="0.25">
      <c r="B19" s="3">
        <v>14</v>
      </c>
      <c r="C19" s="2" t="s">
        <v>16</v>
      </c>
      <c r="D19" s="6">
        <v>105</v>
      </c>
      <c r="E19" s="6">
        <v>0</v>
      </c>
      <c r="F19" s="6">
        <v>0</v>
      </c>
      <c r="G19" s="23">
        <f t="shared" si="3"/>
        <v>105</v>
      </c>
      <c r="H19" s="11">
        <f t="shared" si="0"/>
        <v>4.1533890072055366E-2</v>
      </c>
      <c r="I19" s="11">
        <f t="shared" si="1"/>
        <v>1.9306248111683479E-3</v>
      </c>
      <c r="J19" s="8">
        <f t="shared" si="2"/>
        <v>0.48807276376230091</v>
      </c>
    </row>
    <row r="20" spans="2:10" x14ac:dyDescent="0.25">
      <c r="B20" s="3">
        <v>15</v>
      </c>
      <c r="C20" s="2" t="s">
        <v>4</v>
      </c>
      <c r="D20" s="6">
        <v>57</v>
      </c>
      <c r="E20" s="6">
        <v>4</v>
      </c>
      <c r="F20" s="6">
        <v>18</v>
      </c>
      <c r="G20" s="23">
        <f t="shared" si="3"/>
        <v>79</v>
      </c>
      <c r="H20" s="11">
        <f t="shared" si="0"/>
        <v>3.12493077684988E-2</v>
      </c>
      <c r="I20" s="11">
        <f t="shared" si="1"/>
        <v>1.4525653341171379E-3</v>
      </c>
      <c r="J20" s="8">
        <f t="shared" si="2"/>
        <v>0.3672166508306835</v>
      </c>
    </row>
    <row r="21" spans="2:10" x14ac:dyDescent="0.25">
      <c r="B21" s="3">
        <v>16</v>
      </c>
      <c r="C21" s="2" t="s">
        <v>15</v>
      </c>
      <c r="D21" s="6">
        <v>0</v>
      </c>
      <c r="E21" s="6">
        <v>79</v>
      </c>
      <c r="F21" s="6">
        <v>0</v>
      </c>
      <c r="G21" s="23">
        <f t="shared" si="3"/>
        <v>79</v>
      </c>
      <c r="H21" s="11">
        <f t="shared" si="0"/>
        <v>3.12493077684988E-2</v>
      </c>
      <c r="I21" s="11">
        <f t="shared" si="1"/>
        <v>1.4525653341171379E-3</v>
      </c>
      <c r="J21" s="8">
        <f t="shared" si="2"/>
        <v>0.3672166508306835</v>
      </c>
    </row>
    <row r="22" spans="2:10" x14ac:dyDescent="0.25">
      <c r="B22" s="3">
        <v>17</v>
      </c>
      <c r="C22" s="2" t="s">
        <v>39</v>
      </c>
      <c r="D22" s="6">
        <v>61</v>
      </c>
      <c r="E22" s="6">
        <v>2</v>
      </c>
      <c r="F22" s="6">
        <v>2</v>
      </c>
      <c r="G22" s="23">
        <f t="shared" si="3"/>
        <v>65</v>
      </c>
      <c r="H22" s="11">
        <f t="shared" si="0"/>
        <v>2.5711455758891416E-2</v>
      </c>
      <c r="I22" s="11">
        <f t="shared" si="1"/>
        <v>1.1951486926280246E-3</v>
      </c>
      <c r="J22" s="8">
        <f t="shared" si="2"/>
        <v>0.30214028232904333</v>
      </c>
    </row>
    <row r="23" spans="2:10" x14ac:dyDescent="0.25">
      <c r="B23" s="3">
        <v>18</v>
      </c>
      <c r="C23" s="2" t="s">
        <v>23</v>
      </c>
      <c r="D23" s="6">
        <v>13</v>
      </c>
      <c r="E23" s="6">
        <v>29</v>
      </c>
      <c r="F23" s="6">
        <v>13</v>
      </c>
      <c r="G23" s="23">
        <f t="shared" si="3"/>
        <v>55</v>
      </c>
      <c r="H23" s="11">
        <f t="shared" si="0"/>
        <v>2.1755847180600429E-2</v>
      </c>
      <c r="I23" s="11">
        <f t="shared" si="1"/>
        <v>1.0112796629929441E-3</v>
      </c>
      <c r="J23" s="8">
        <f t="shared" si="2"/>
        <v>0.25565716197072902</v>
      </c>
    </row>
    <row r="24" spans="2:10" x14ac:dyDescent="0.25">
      <c r="B24" s="3">
        <v>19</v>
      </c>
      <c r="C24" s="2" t="s">
        <v>10</v>
      </c>
      <c r="D24" s="6">
        <v>0</v>
      </c>
      <c r="E24" s="6">
        <v>31</v>
      </c>
      <c r="F24" s="6">
        <v>23</v>
      </c>
      <c r="G24" s="23">
        <f t="shared" si="3"/>
        <v>54</v>
      </c>
      <c r="H24" s="11">
        <f t="shared" si="0"/>
        <v>2.136028632277133E-2</v>
      </c>
      <c r="I24" s="11">
        <f t="shared" si="1"/>
        <v>9.9289276002943586E-4</v>
      </c>
      <c r="J24" s="8">
        <f t="shared" si="2"/>
        <v>0.25100884993489758</v>
      </c>
    </row>
    <row r="25" spans="2:10" x14ac:dyDescent="0.25">
      <c r="B25" s="3">
        <v>20</v>
      </c>
      <c r="C25" s="2" t="s">
        <v>26</v>
      </c>
      <c r="D25" s="6">
        <v>0</v>
      </c>
      <c r="E25" s="6">
        <v>51</v>
      </c>
      <c r="F25" s="6">
        <v>0</v>
      </c>
      <c r="G25" s="23">
        <f t="shared" si="3"/>
        <v>51</v>
      </c>
      <c r="H25" s="11">
        <f t="shared" si="0"/>
        <v>2.0173603749284036E-2</v>
      </c>
      <c r="I25" s="11">
        <f t="shared" si="1"/>
        <v>9.3773205113891172E-4</v>
      </c>
      <c r="J25" s="8">
        <f t="shared" si="2"/>
        <v>0.23706391382740327</v>
      </c>
    </row>
    <row r="26" spans="2:10" x14ac:dyDescent="0.25">
      <c r="B26" s="3">
        <v>21</v>
      </c>
      <c r="C26" s="2" t="s">
        <v>30</v>
      </c>
      <c r="D26" s="6">
        <v>0</v>
      </c>
      <c r="E26" s="6">
        <v>0</v>
      </c>
      <c r="F26" s="6">
        <v>47</v>
      </c>
      <c r="G26" s="23">
        <f t="shared" si="3"/>
        <v>47</v>
      </c>
      <c r="H26" s="11">
        <f t="shared" si="0"/>
        <v>1.859136031796764E-2</v>
      </c>
      <c r="I26" s="11">
        <f t="shared" si="1"/>
        <v>8.6418443928487946E-4</v>
      </c>
      <c r="J26" s="8">
        <f t="shared" si="2"/>
        <v>0.21847066568407753</v>
      </c>
    </row>
    <row r="27" spans="2:10" x14ac:dyDescent="0.25">
      <c r="B27" s="3">
        <v>22</v>
      </c>
      <c r="C27" s="2" t="s">
        <v>28</v>
      </c>
      <c r="D27" s="6">
        <v>0</v>
      </c>
      <c r="E27" s="6">
        <v>0</v>
      </c>
      <c r="F27" s="6">
        <v>43</v>
      </c>
      <c r="G27" s="23">
        <f t="shared" si="3"/>
        <v>43</v>
      </c>
      <c r="H27" s="11">
        <f t="shared" si="0"/>
        <v>1.7009116886651243E-2</v>
      </c>
      <c r="I27" s="11">
        <f t="shared" si="1"/>
        <v>7.9063682743084709E-4</v>
      </c>
      <c r="J27" s="8">
        <f t="shared" si="2"/>
        <v>0.19987741754075178</v>
      </c>
    </row>
    <row r="28" spans="2:10" x14ac:dyDescent="0.25">
      <c r="B28" s="3">
        <v>23</v>
      </c>
      <c r="C28" s="2" t="s">
        <v>24</v>
      </c>
      <c r="D28" s="6">
        <v>0</v>
      </c>
      <c r="E28" s="6">
        <v>0</v>
      </c>
      <c r="F28" s="6">
        <v>36</v>
      </c>
      <c r="G28" s="23">
        <f t="shared" si="3"/>
        <v>36</v>
      </c>
      <c r="H28" s="11">
        <f t="shared" si="0"/>
        <v>1.4240190881847553E-2</v>
      </c>
      <c r="I28" s="11">
        <f t="shared" si="1"/>
        <v>6.6192850668629068E-4</v>
      </c>
      <c r="J28" s="8">
        <f t="shared" si="2"/>
        <v>0.16733923328993172</v>
      </c>
    </row>
    <row r="29" spans="2:10" x14ac:dyDescent="0.25">
      <c r="B29" s="3">
        <v>24</v>
      </c>
      <c r="C29" s="2" t="s">
        <v>18</v>
      </c>
      <c r="D29" s="6">
        <v>35</v>
      </c>
      <c r="E29" s="6">
        <v>0</v>
      </c>
      <c r="F29" s="6">
        <v>0</v>
      </c>
      <c r="G29" s="23">
        <f t="shared" si="3"/>
        <v>35</v>
      </c>
      <c r="H29" s="11">
        <f t="shared" si="0"/>
        <v>1.3844630024018456E-2</v>
      </c>
      <c r="I29" s="11">
        <f t="shared" si="1"/>
        <v>6.4354160372278256E-4</v>
      </c>
      <c r="J29" s="8">
        <f t="shared" si="2"/>
        <v>0.16269092125410028</v>
      </c>
    </row>
    <row r="30" spans="2:10" x14ac:dyDescent="0.25">
      <c r="B30" s="3">
        <v>25</v>
      </c>
      <c r="C30" s="2" t="s">
        <v>17</v>
      </c>
      <c r="D30" s="6">
        <v>15</v>
      </c>
      <c r="E30" s="6">
        <v>5</v>
      </c>
      <c r="F30" s="6">
        <v>13</v>
      </c>
      <c r="G30" s="23">
        <f t="shared" si="3"/>
        <v>33</v>
      </c>
      <c r="H30" s="11">
        <f t="shared" si="0"/>
        <v>1.3053508308360258E-2</v>
      </c>
      <c r="I30" s="11">
        <f t="shared" si="1"/>
        <v>6.0676779779576643E-4</v>
      </c>
      <c r="J30" s="8">
        <f t="shared" si="2"/>
        <v>0.15339429718243741</v>
      </c>
    </row>
    <row r="31" spans="2:10" x14ac:dyDescent="0.25">
      <c r="B31" s="3">
        <v>26</v>
      </c>
      <c r="C31" s="2" t="s">
        <v>40</v>
      </c>
      <c r="D31" s="6">
        <v>1</v>
      </c>
      <c r="E31" s="6">
        <v>16</v>
      </c>
      <c r="F31" s="6">
        <v>6</v>
      </c>
      <c r="G31" s="23">
        <f t="shared" si="3"/>
        <v>23</v>
      </c>
      <c r="H31" s="11">
        <f t="shared" si="0"/>
        <v>9.0978997300692702E-3</v>
      </c>
      <c r="I31" s="11">
        <f t="shared" si="1"/>
        <v>4.2289876816068567E-4</v>
      </c>
      <c r="J31" s="8">
        <f t="shared" si="2"/>
        <v>0.10691117682412303</v>
      </c>
    </row>
    <row r="32" spans="2:10" x14ac:dyDescent="0.25">
      <c r="B32" s="3">
        <v>27</v>
      </c>
      <c r="C32" s="2" t="s">
        <v>11</v>
      </c>
      <c r="D32" s="6">
        <v>0</v>
      </c>
      <c r="E32" s="6">
        <v>0</v>
      </c>
      <c r="F32" s="6">
        <v>12</v>
      </c>
      <c r="G32" s="23">
        <f t="shared" si="3"/>
        <v>12</v>
      </c>
      <c r="H32" s="11">
        <f t="shared" si="0"/>
        <v>4.7467302939491847E-3</v>
      </c>
      <c r="I32" s="11">
        <f t="shared" si="1"/>
        <v>2.2064283556209689E-4</v>
      </c>
      <c r="J32" s="8">
        <f t="shared" si="2"/>
        <v>5.577974442997724E-2</v>
      </c>
    </row>
    <row r="33" spans="2:10" x14ac:dyDescent="0.25">
      <c r="B33" s="3">
        <v>28</v>
      </c>
      <c r="C33" s="2" t="s">
        <v>21</v>
      </c>
      <c r="D33" s="6">
        <v>8</v>
      </c>
      <c r="E33" s="6">
        <v>0</v>
      </c>
      <c r="F33" s="6">
        <v>0</v>
      </c>
      <c r="G33" s="23">
        <f t="shared" si="3"/>
        <v>8</v>
      </c>
      <c r="H33" s="11">
        <f t="shared" si="0"/>
        <v>3.1644868626327896E-3</v>
      </c>
      <c r="I33" s="11">
        <f t="shared" si="1"/>
        <v>1.4709522370806458E-4</v>
      </c>
      <c r="J33" s="8">
        <f t="shared" si="2"/>
        <v>3.7186496286651494E-2</v>
      </c>
    </row>
    <row r="34" spans="2:10" x14ac:dyDescent="0.25">
      <c r="B34" s="3">
        <v>29</v>
      </c>
      <c r="C34" s="2" t="s">
        <v>29</v>
      </c>
      <c r="D34" s="6">
        <v>0</v>
      </c>
      <c r="E34" s="6">
        <v>6</v>
      </c>
      <c r="F34" s="6">
        <v>0</v>
      </c>
      <c r="G34" s="23">
        <f t="shared" si="3"/>
        <v>6</v>
      </c>
      <c r="H34" s="11">
        <f t="shared" si="0"/>
        <v>2.3733651469745923E-3</v>
      </c>
      <c r="I34" s="11">
        <f t="shared" si="1"/>
        <v>1.1032141778104845E-4</v>
      </c>
      <c r="J34" s="8">
        <f t="shared" si="2"/>
        <v>2.788987221498862E-2</v>
      </c>
    </row>
    <row r="35" spans="2:10" x14ac:dyDescent="0.25">
      <c r="B35" s="3">
        <v>30</v>
      </c>
      <c r="C35" s="2" t="s">
        <v>6</v>
      </c>
      <c r="D35" s="6">
        <v>0</v>
      </c>
      <c r="E35" s="6">
        <v>0</v>
      </c>
      <c r="F35" s="6">
        <v>4</v>
      </c>
      <c r="G35" s="23">
        <f t="shared" si="3"/>
        <v>4</v>
      </c>
      <c r="H35" s="11">
        <f t="shared" si="0"/>
        <v>1.5822434313163948E-3</v>
      </c>
      <c r="I35" s="11">
        <f t="shared" si="1"/>
        <v>7.3547611854032289E-5</v>
      </c>
      <c r="J35" s="8">
        <f t="shared" si="2"/>
        <v>1.8593248143325747E-2</v>
      </c>
    </row>
    <row r="36" spans="2:10" x14ac:dyDescent="0.25">
      <c r="B36" s="3">
        <v>31</v>
      </c>
      <c r="C36" s="2" t="s">
        <v>20</v>
      </c>
      <c r="D36" s="6">
        <v>0</v>
      </c>
      <c r="E36" s="6">
        <v>2</v>
      </c>
      <c r="F36" s="6">
        <v>0</v>
      </c>
      <c r="G36" s="23">
        <f t="shared" si="3"/>
        <v>2</v>
      </c>
      <c r="H36" s="11">
        <f t="shared" si="0"/>
        <v>7.9112171565819741E-4</v>
      </c>
      <c r="I36" s="11">
        <f t="shared" si="1"/>
        <v>3.6773805927016145E-5</v>
      </c>
      <c r="J36" s="8">
        <f t="shared" si="2"/>
        <v>9.2966240716628734E-3</v>
      </c>
    </row>
    <row r="37" spans="2:10" x14ac:dyDescent="0.25">
      <c r="B37" s="3">
        <v>32</v>
      </c>
      <c r="C37" s="2" t="s">
        <v>27</v>
      </c>
      <c r="D37" s="6">
        <v>2</v>
      </c>
      <c r="E37" s="6">
        <v>0</v>
      </c>
      <c r="F37" s="6">
        <v>0</v>
      </c>
      <c r="G37" s="23">
        <f t="shared" si="3"/>
        <v>2</v>
      </c>
      <c r="H37" s="11">
        <f t="shared" si="0"/>
        <v>7.9112171565819741E-4</v>
      </c>
      <c r="I37" s="11">
        <f t="shared" si="1"/>
        <v>3.6773805927016145E-5</v>
      </c>
      <c r="J37" s="8">
        <f t="shared" si="2"/>
        <v>9.2966240716628734E-3</v>
      </c>
    </row>
    <row r="38" spans="2:10" x14ac:dyDescent="0.25">
      <c r="B38" s="3">
        <v>33</v>
      </c>
      <c r="C38" s="2" t="s">
        <v>22</v>
      </c>
      <c r="D38" s="6">
        <v>1</v>
      </c>
      <c r="E38" s="6">
        <v>0</v>
      </c>
      <c r="F38" s="6">
        <v>0</v>
      </c>
      <c r="G38" s="23">
        <f t="shared" si="3"/>
        <v>1</v>
      </c>
      <c r="H38" s="11">
        <f t="shared" si="0"/>
        <v>3.955608578290987E-4</v>
      </c>
      <c r="I38" s="11">
        <f t="shared" si="1"/>
        <v>1.8386902963508072E-5</v>
      </c>
      <c r="J38" s="8">
        <f t="shared" si="2"/>
        <v>4.6483120358314367E-3</v>
      </c>
    </row>
    <row r="39" spans="2:10" x14ac:dyDescent="0.25">
      <c r="B39" s="3">
        <v>34</v>
      </c>
      <c r="C39" s="2" t="s">
        <v>25</v>
      </c>
      <c r="D39" s="6">
        <v>1</v>
      </c>
      <c r="E39" s="6">
        <v>0</v>
      </c>
      <c r="F39" s="6">
        <v>0</v>
      </c>
      <c r="G39" s="23">
        <f t="shared" si="3"/>
        <v>1</v>
      </c>
      <c r="H39" s="11">
        <f t="shared" si="0"/>
        <v>3.955608578290987E-4</v>
      </c>
      <c r="I39" s="11">
        <f t="shared" si="1"/>
        <v>1.8386902963508072E-5</v>
      </c>
      <c r="J39" s="8">
        <f t="shared" si="2"/>
        <v>4.6483120358314367E-3</v>
      </c>
    </row>
    <row r="40" spans="2:10" ht="24.75" customHeight="1" x14ac:dyDescent="0.25">
      <c r="B40" s="3"/>
      <c r="C40" s="4" t="s">
        <v>32</v>
      </c>
      <c r="D40" s="7">
        <v>5230.3700000000008</v>
      </c>
      <c r="E40" s="7">
        <v>2634.4300000000003</v>
      </c>
      <c r="F40" s="7">
        <v>3642.87</v>
      </c>
      <c r="G40" s="7">
        <f t="shared" si="3"/>
        <v>11507.670000000002</v>
      </c>
      <c r="H40" s="13">
        <f t="shared" si="0"/>
        <v>4.5519838168141851</v>
      </c>
      <c r="I40" s="13">
        <f>SUM(I6:I39)</f>
        <v>0.21159041162607292</v>
      </c>
      <c r="J40" s="9">
        <f t="shared" si="2"/>
        <v>53.491240965376349</v>
      </c>
    </row>
    <row r="42" spans="2:10" x14ac:dyDescent="0.25">
      <c r="B42" s="17" t="s">
        <v>66</v>
      </c>
      <c r="C42" s="18"/>
      <c r="D42" s="18"/>
      <c r="E42" s="19"/>
    </row>
    <row r="43" spans="2:10" ht="23.25" customHeight="1" x14ac:dyDescent="0.25">
      <c r="B43" s="3">
        <v>1</v>
      </c>
      <c r="C43" s="2" t="s">
        <v>54</v>
      </c>
      <c r="D43" s="3" t="s">
        <v>55</v>
      </c>
      <c r="E43" s="21">
        <v>2528.056</v>
      </c>
    </row>
    <row r="44" spans="2:10" ht="23.25" customHeight="1" x14ac:dyDescent="0.25">
      <c r="B44" s="3">
        <v>2</v>
      </c>
      <c r="C44" s="2" t="s">
        <v>56</v>
      </c>
      <c r="D44" s="3" t="s">
        <v>57</v>
      </c>
      <c r="E44" s="3">
        <v>1</v>
      </c>
    </row>
    <row r="45" spans="2:10" ht="23.25" customHeight="1" x14ac:dyDescent="0.25">
      <c r="B45" s="3">
        <v>3</v>
      </c>
      <c r="C45" s="2" t="s">
        <v>58</v>
      </c>
      <c r="D45" s="3" t="s">
        <v>59</v>
      </c>
      <c r="E45" s="6">
        <f>G40</f>
        <v>11507.670000000002</v>
      </c>
    </row>
    <row r="46" spans="2:10" ht="23.25" customHeight="1" x14ac:dyDescent="0.25">
      <c r="B46" s="3">
        <v>4</v>
      </c>
      <c r="C46" s="2" t="s">
        <v>56</v>
      </c>
      <c r="D46" s="3" t="s">
        <v>59</v>
      </c>
      <c r="E46" s="6">
        <f>E43*E44</f>
        <v>2528.056</v>
      </c>
    </row>
    <row r="47" spans="2:10" ht="30" x14ac:dyDescent="0.25">
      <c r="B47" s="3">
        <v>5</v>
      </c>
      <c r="C47" s="14" t="s">
        <v>60</v>
      </c>
      <c r="D47" s="3" t="s">
        <v>59</v>
      </c>
      <c r="E47" s="6">
        <f>E45-E46</f>
        <v>8979.6140000000014</v>
      </c>
    </row>
    <row r="48" spans="2:10" ht="23.25" customHeight="1" x14ac:dyDescent="0.25">
      <c r="B48" s="3">
        <v>6</v>
      </c>
      <c r="C48" s="2" t="s">
        <v>70</v>
      </c>
      <c r="D48" s="3" t="s">
        <v>62</v>
      </c>
      <c r="E48" s="23">
        <v>59569.644046365851</v>
      </c>
    </row>
    <row r="49" spans="2:5" ht="23.25" customHeight="1" x14ac:dyDescent="0.25">
      <c r="B49" s="3">
        <v>7</v>
      </c>
      <c r="C49" s="2" t="s">
        <v>63</v>
      </c>
      <c r="D49" s="3" t="s">
        <v>64</v>
      </c>
      <c r="E49" s="8">
        <f>(E48*E47)/10^7</f>
        <v>53.491240965376356</v>
      </c>
    </row>
    <row r="50" spans="2:5" ht="23.25" customHeight="1" x14ac:dyDescent="0.25">
      <c r="B50" s="3">
        <v>8</v>
      </c>
      <c r="C50" s="2" t="s">
        <v>63</v>
      </c>
      <c r="D50" s="3" t="s">
        <v>65</v>
      </c>
      <c r="E50" s="11">
        <f>(E49*10^7)/(E43*10^6)</f>
        <v>0.21159041162607298</v>
      </c>
    </row>
  </sheetData>
  <mergeCells count="2">
    <mergeCell ref="B42:E42"/>
    <mergeCell ref="B3:J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7"/>
  <sheetViews>
    <sheetView workbookViewId="0">
      <selection activeCell="D6" sqref="D6:D25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3.85546875" customWidth="1"/>
    <col min="6" max="7" width="13.28515625" customWidth="1"/>
    <col min="16" max="16" width="10" bestFit="1" customWidth="1"/>
    <col min="17" max="17" width="12.85546875" bestFit="1" customWidth="1"/>
  </cols>
  <sheetData>
    <row r="3" spans="2:7" ht="20.25" x14ac:dyDescent="0.25">
      <c r="B3" s="20" t="s">
        <v>69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91</v>
      </c>
      <c r="D6" s="23">
        <v>0</v>
      </c>
      <c r="E6" s="11">
        <f>D6/$E$29</f>
        <v>0</v>
      </c>
      <c r="F6" s="11">
        <f>E6*$E$36/$E$26</f>
        <v>0</v>
      </c>
      <c r="G6" s="8">
        <f>(F6*$E$29)/10</f>
        <v>0</v>
      </c>
    </row>
    <row r="7" spans="2:7" x14ac:dyDescent="0.25">
      <c r="B7" s="3">
        <v>2</v>
      </c>
      <c r="C7" s="2" t="s">
        <v>41</v>
      </c>
      <c r="D7" s="23">
        <v>0</v>
      </c>
      <c r="E7" s="11">
        <f>D7/$E$29</f>
        <v>0</v>
      </c>
      <c r="F7" s="11">
        <f>E7*$E$36/$E$26</f>
        <v>0</v>
      </c>
      <c r="G7" s="8">
        <f>(F7*$E$29)/10</f>
        <v>0</v>
      </c>
    </row>
    <row r="8" spans="2:7" x14ac:dyDescent="0.25">
      <c r="B8" s="3">
        <v>3</v>
      </c>
      <c r="C8" s="2" t="s">
        <v>92</v>
      </c>
      <c r="D8" s="23">
        <v>0</v>
      </c>
      <c r="E8" s="11">
        <f>D8/$E$29</f>
        <v>0</v>
      </c>
      <c r="F8" s="11">
        <f>E8*$E$36/$E$26</f>
        <v>0</v>
      </c>
      <c r="G8" s="8">
        <f>(F8*$E$29)/10</f>
        <v>0</v>
      </c>
    </row>
    <row r="9" spans="2:7" x14ac:dyDescent="0.25">
      <c r="B9" s="3">
        <v>4</v>
      </c>
      <c r="C9" s="2" t="s">
        <v>93</v>
      </c>
      <c r="D9" s="23">
        <v>0</v>
      </c>
      <c r="E9" s="11">
        <f>D9/$E$29</f>
        <v>0</v>
      </c>
      <c r="F9" s="11">
        <f>E9*$E$36/$E$26</f>
        <v>0</v>
      </c>
      <c r="G9" s="8">
        <f>(F9*$E$29)/10</f>
        <v>0</v>
      </c>
    </row>
    <row r="10" spans="2:7" x14ac:dyDescent="0.25">
      <c r="B10" s="3">
        <v>5</v>
      </c>
      <c r="C10" s="2" t="s">
        <v>94</v>
      </c>
      <c r="D10" s="23">
        <v>267.76</v>
      </c>
      <c r="E10" s="11">
        <f>D10/$E$29</f>
        <v>3.6980616113416791E-2</v>
      </c>
      <c r="F10" s="11">
        <f>E10*$E$36/$E$26</f>
        <v>-1.2294084664434518E-3</v>
      </c>
      <c r="G10" s="8">
        <f>(F10*$E$29)/10</f>
        <v>-0.89015934717071354</v>
      </c>
    </row>
    <row r="11" spans="2:7" x14ac:dyDescent="0.25">
      <c r="B11" s="3">
        <v>6</v>
      </c>
      <c r="C11" s="2" t="s">
        <v>95</v>
      </c>
      <c r="D11" s="23">
        <v>0</v>
      </c>
      <c r="E11" s="11">
        <f>D11/$E$29</f>
        <v>0</v>
      </c>
      <c r="F11" s="11">
        <f>E11*$E$36/$E$26</f>
        <v>0</v>
      </c>
      <c r="G11" s="8">
        <f>(F11*$E$29)/10</f>
        <v>0</v>
      </c>
    </row>
    <row r="12" spans="2:7" x14ac:dyDescent="0.25">
      <c r="B12" s="3">
        <v>7</v>
      </c>
      <c r="C12" s="2" t="s">
        <v>96</v>
      </c>
      <c r="D12" s="23">
        <v>1513.8700000000001</v>
      </c>
      <c r="E12" s="11">
        <f>D12/$E$29</f>
        <v>0.20908218298333689</v>
      </c>
      <c r="F12" s="11">
        <f>E12*$E$36/$E$26</f>
        <v>-6.9508686700580705E-3</v>
      </c>
      <c r="G12" s="8">
        <f>(F12*$E$29)/10</f>
        <v>-5.0328112148988975</v>
      </c>
    </row>
    <row r="13" spans="2:7" x14ac:dyDescent="0.25">
      <c r="B13" s="3">
        <v>8</v>
      </c>
      <c r="C13" s="2" t="s">
        <v>97</v>
      </c>
      <c r="D13" s="23">
        <v>0</v>
      </c>
      <c r="E13" s="11">
        <f>D13/$E$29</f>
        <v>0</v>
      </c>
      <c r="F13" s="11">
        <f>E13*$E$36/$E$26</f>
        <v>0</v>
      </c>
      <c r="G13" s="8">
        <f>(F13*$E$29)/10</f>
        <v>0</v>
      </c>
    </row>
    <row r="14" spans="2:7" x14ac:dyDescent="0.25">
      <c r="B14" s="3">
        <v>9</v>
      </c>
      <c r="C14" s="2" t="s">
        <v>98</v>
      </c>
      <c r="D14" s="23">
        <v>7.5</v>
      </c>
      <c r="E14" s="11">
        <f>D14/$E$29</f>
        <v>1.0358329132455406E-3</v>
      </c>
      <c r="F14" s="11">
        <f>E14*$E$36/$E$26</f>
        <v>-3.443592582284841E-5</v>
      </c>
      <c r="G14" s="8">
        <f>(F14*$E$29)/10</f>
        <v>-2.4933504271662511E-2</v>
      </c>
    </row>
    <row r="15" spans="2:7" x14ac:dyDescent="0.25">
      <c r="B15" s="3">
        <v>10</v>
      </c>
      <c r="C15" s="2" t="s">
        <v>99</v>
      </c>
      <c r="D15" s="23">
        <v>19.399999999999999</v>
      </c>
      <c r="E15" s="11">
        <f>D15/$E$29</f>
        <v>2.6793544689284647E-3</v>
      </c>
      <c r="F15" s="11">
        <f>E15*$E$36/$E$26</f>
        <v>-8.9074261461767867E-5</v>
      </c>
      <c r="G15" s="8">
        <f>(F15*$E$29)/10</f>
        <v>-6.4494664382700337E-2</v>
      </c>
    </row>
    <row r="16" spans="2:7" x14ac:dyDescent="0.25">
      <c r="B16" s="3">
        <v>11</v>
      </c>
      <c r="C16" s="2" t="s">
        <v>100</v>
      </c>
      <c r="D16" s="23">
        <v>144.29</v>
      </c>
      <c r="E16" s="11">
        <f>D16/$E$29</f>
        <v>1.9928044140293207E-2</v>
      </c>
      <c r="F16" s="11">
        <f>E16*$E$36/$E$26</f>
        <v>-6.6250129826383954E-4</v>
      </c>
      <c r="G16" s="8">
        <f>(F16*$E$29)/10</f>
        <v>-0.47968737751442447</v>
      </c>
    </row>
    <row r="17" spans="2:7" x14ac:dyDescent="0.25">
      <c r="B17" s="3">
        <v>12</v>
      </c>
      <c r="C17" s="2" t="s">
        <v>101</v>
      </c>
      <c r="D17" s="23">
        <v>0</v>
      </c>
      <c r="E17" s="11">
        <f>D17/$E$29</f>
        <v>0</v>
      </c>
      <c r="F17" s="11">
        <f>E17*$E$36/$E$26</f>
        <v>0</v>
      </c>
      <c r="G17" s="8">
        <f>(F17*$E$29)/10</f>
        <v>0</v>
      </c>
    </row>
    <row r="18" spans="2:7" x14ac:dyDescent="0.25">
      <c r="B18" s="3">
        <v>13</v>
      </c>
      <c r="C18" s="2" t="s">
        <v>102</v>
      </c>
      <c r="D18" s="23">
        <v>80</v>
      </c>
      <c r="E18" s="11">
        <f>D18/$E$29</f>
        <v>1.1048884407952432E-2</v>
      </c>
      <c r="F18" s="11">
        <f>E18*$E$36/$E$26</f>
        <v>-3.6731654211038302E-4</v>
      </c>
      <c r="G18" s="8">
        <f>(F18*$E$29)/10</f>
        <v>-0.26595737889773341</v>
      </c>
    </row>
    <row r="19" spans="2:7" x14ac:dyDescent="0.25">
      <c r="B19" s="3">
        <v>14</v>
      </c>
      <c r="C19" s="2" t="s">
        <v>103</v>
      </c>
      <c r="D19" s="23">
        <v>42</v>
      </c>
      <c r="E19" s="11">
        <f>D19/$E$29</f>
        <v>5.8006643141750277E-3</v>
      </c>
      <c r="F19" s="11">
        <f>E19*$E$36/$E$26</f>
        <v>-1.928411846079511E-4</v>
      </c>
      <c r="G19" s="8">
        <f>(F19*$E$29)/10</f>
        <v>-0.13962762392131006</v>
      </c>
    </row>
    <row r="20" spans="2:7" x14ac:dyDescent="0.25">
      <c r="B20" s="3">
        <v>15</v>
      </c>
      <c r="C20" s="2" t="s">
        <v>104</v>
      </c>
      <c r="D20" s="23">
        <v>0</v>
      </c>
      <c r="E20" s="11">
        <f>D20/$E$29</f>
        <v>0</v>
      </c>
      <c r="F20" s="11">
        <f>E20*$E$36/$E$26</f>
        <v>0</v>
      </c>
      <c r="G20" s="8">
        <f>(F20*$E$29)/10</f>
        <v>0</v>
      </c>
    </row>
    <row r="21" spans="2:7" x14ac:dyDescent="0.25">
      <c r="B21" s="3">
        <v>16</v>
      </c>
      <c r="C21" s="2" t="s">
        <v>105</v>
      </c>
      <c r="D21" s="23">
        <v>0</v>
      </c>
      <c r="E21" s="11">
        <f>D21/$E$29</f>
        <v>0</v>
      </c>
      <c r="F21" s="11">
        <f>E21*$E$36/$E$26</f>
        <v>0</v>
      </c>
      <c r="G21" s="8">
        <f>(F21*$E$29)/10</f>
        <v>0</v>
      </c>
    </row>
    <row r="22" spans="2:7" x14ac:dyDescent="0.25">
      <c r="B22" s="3">
        <v>17</v>
      </c>
      <c r="C22" s="2" t="s">
        <v>106</v>
      </c>
      <c r="D22" s="23">
        <v>9</v>
      </c>
      <c r="E22" s="11">
        <f>D22/$E$29</f>
        <v>1.2429994958946488E-3</v>
      </c>
      <c r="F22" s="11">
        <f>E22*$E$36/$E$26</f>
        <v>-4.1323110987418085E-5</v>
      </c>
      <c r="G22" s="8">
        <f>(F22*$E$29)/10</f>
        <v>-2.9920205125995008E-2</v>
      </c>
    </row>
    <row r="23" spans="2:7" x14ac:dyDescent="0.25">
      <c r="B23" s="3">
        <v>18</v>
      </c>
      <c r="C23" s="2" t="s">
        <v>107</v>
      </c>
      <c r="D23" s="23">
        <v>175.5</v>
      </c>
      <c r="E23" s="11">
        <f>D23/$E$29</f>
        <v>2.4238490169945649E-2</v>
      </c>
      <c r="F23" s="11">
        <f>E23*$E$36/$E$26</f>
        <v>-8.0580066425465276E-4</v>
      </c>
      <c r="G23" s="8">
        <f>(F23*$E$29)/10</f>
        <v>-0.58344399995690277</v>
      </c>
    </row>
    <row r="24" spans="2:7" x14ac:dyDescent="0.25">
      <c r="B24" s="3">
        <v>19</v>
      </c>
      <c r="C24" s="2" t="s">
        <v>108</v>
      </c>
      <c r="D24" s="23">
        <v>35</v>
      </c>
      <c r="E24" s="11">
        <f>D24/$E$29</f>
        <v>4.8338869284791893E-3</v>
      </c>
      <c r="F24" s="11">
        <f>E24*$E$36/$E$26</f>
        <v>-1.6070098717329258E-4</v>
      </c>
      <c r="G24" s="8">
        <f>(F24*$E$29)/10</f>
        <v>-0.11635635326775837</v>
      </c>
    </row>
    <row r="25" spans="2:7" x14ac:dyDescent="0.25">
      <c r="B25" s="3">
        <v>20</v>
      </c>
      <c r="C25" s="2" t="s">
        <v>109</v>
      </c>
      <c r="D25" s="23">
        <v>11</v>
      </c>
      <c r="E25" s="11">
        <f>D25/$E$29</f>
        <v>1.5192216060934596E-3</v>
      </c>
      <c r="F25" s="11">
        <f>E25*$E$36/$E$26</f>
        <v>-5.0506024540177671E-5</v>
      </c>
      <c r="G25" s="8">
        <f>(F25*$E$29)/10</f>
        <v>-3.6569139598438348E-2</v>
      </c>
    </row>
    <row r="26" spans="2:7" ht="24.75" customHeight="1" x14ac:dyDescent="0.25">
      <c r="B26" s="3"/>
      <c r="C26" s="4" t="s">
        <v>32</v>
      </c>
      <c r="D26" s="7">
        <f>SUM(D6:D25)</f>
        <v>2305.3200000000002</v>
      </c>
      <c r="E26" s="13">
        <f>D26/$E$29</f>
        <v>0.3183901775417613</v>
      </c>
      <c r="F26" s="13">
        <f>SUM(F6:F25)</f>
        <v>-1.0584777135723854E-2</v>
      </c>
      <c r="G26" s="9">
        <f>(F26*$E$29)/10</f>
        <v>-7.6639608090065368</v>
      </c>
    </row>
    <row r="28" spans="2:7" x14ac:dyDescent="0.25">
      <c r="B28" s="17" t="s">
        <v>66</v>
      </c>
      <c r="C28" s="18"/>
    </row>
    <row r="29" spans="2:7" ht="23.25" customHeight="1" x14ac:dyDescent="0.25">
      <c r="B29" s="3">
        <v>1</v>
      </c>
      <c r="C29" s="2" t="s">
        <v>54</v>
      </c>
      <c r="D29" s="3" t="s">
        <v>55</v>
      </c>
      <c r="E29" s="21">
        <v>7240.5500000000011</v>
      </c>
    </row>
    <row r="30" spans="2:7" ht="23.25" customHeight="1" x14ac:dyDescent="0.25">
      <c r="B30" s="3">
        <v>2</v>
      </c>
      <c r="C30" s="2" t="s">
        <v>56</v>
      </c>
      <c r="D30" s="3" t="s">
        <v>57</v>
      </c>
      <c r="E30" s="22">
        <v>0.5</v>
      </c>
    </row>
    <row r="31" spans="2:7" ht="23.25" customHeight="1" x14ac:dyDescent="0.25">
      <c r="B31" s="3">
        <v>3</v>
      </c>
      <c r="C31" s="2" t="s">
        <v>58</v>
      </c>
      <c r="D31" s="3" t="s">
        <v>59</v>
      </c>
      <c r="E31" s="6">
        <f>D26</f>
        <v>2305.3200000000002</v>
      </c>
    </row>
    <row r="32" spans="2:7" ht="23.25" customHeight="1" x14ac:dyDescent="0.25">
      <c r="B32" s="3">
        <v>4</v>
      </c>
      <c r="C32" s="2" t="s">
        <v>56</v>
      </c>
      <c r="D32" s="3" t="s">
        <v>59</v>
      </c>
      <c r="E32" s="6">
        <f>E29*E30</f>
        <v>3620.2750000000005</v>
      </c>
    </row>
    <row r="33" spans="2:17" ht="30" x14ac:dyDescent="0.25">
      <c r="B33" s="3">
        <v>5</v>
      </c>
      <c r="C33" s="14" t="s">
        <v>60</v>
      </c>
      <c r="D33" s="3" t="s">
        <v>59</v>
      </c>
      <c r="E33" s="6">
        <f>E31-E32</f>
        <v>-1314.9550000000004</v>
      </c>
    </row>
    <row r="34" spans="2:17" ht="23.25" customHeight="1" x14ac:dyDescent="0.25">
      <c r="B34" s="3">
        <v>6</v>
      </c>
      <c r="C34" s="2" t="s">
        <v>70</v>
      </c>
      <c r="D34" s="3" t="s">
        <v>62</v>
      </c>
      <c r="E34" s="23">
        <v>58283.065268442893</v>
      </c>
      <c r="O34" s="27"/>
      <c r="P34" s="27" t="s">
        <v>111</v>
      </c>
      <c r="Q34" s="27" t="s">
        <v>110</v>
      </c>
    </row>
    <row r="35" spans="2:17" ht="23.25" customHeight="1" x14ac:dyDescent="0.25">
      <c r="B35" s="3">
        <v>7</v>
      </c>
      <c r="C35" s="2" t="s">
        <v>63</v>
      </c>
      <c r="D35" s="3" t="s">
        <v>64</v>
      </c>
      <c r="E35" s="8">
        <f>(E34*E33)/10^7</f>
        <v>-7.6639608090065341</v>
      </c>
      <c r="O35" s="27" t="s">
        <v>112</v>
      </c>
      <c r="P35" s="29">
        <v>54314.230896203953</v>
      </c>
      <c r="Q35" s="29">
        <v>1919.63</v>
      </c>
    </row>
    <row r="36" spans="2:17" ht="23.25" customHeight="1" x14ac:dyDescent="0.25">
      <c r="B36" s="3">
        <v>8</v>
      </c>
      <c r="C36" s="2" t="s">
        <v>63</v>
      </c>
      <c r="D36" s="3" t="s">
        <v>65</v>
      </c>
      <c r="E36" s="11">
        <f>(E35*10^7)/(E29*10^6)</f>
        <v>-1.0584777135723852E-2</v>
      </c>
      <c r="O36" s="27" t="s">
        <v>113</v>
      </c>
      <c r="P36" s="29">
        <v>78020.613263212435</v>
      </c>
      <c r="Q36" s="29">
        <v>386</v>
      </c>
    </row>
    <row r="37" spans="2:17" x14ac:dyDescent="0.25">
      <c r="O37" s="27" t="s">
        <v>53</v>
      </c>
      <c r="P37" s="28">
        <f>(P35*Q35+P36*Q36)/Q37</f>
        <v>58283.065268442893</v>
      </c>
      <c r="Q37" s="28">
        <f>SUM(Q35:Q36)</f>
        <v>2305.63</v>
      </c>
    </row>
  </sheetData>
  <mergeCells count="2">
    <mergeCell ref="B3:G3"/>
    <mergeCell ref="B28:C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51"/>
  <sheetViews>
    <sheetView topLeftCell="A22" workbookViewId="0">
      <selection activeCell="E49" sqref="E49"/>
    </sheetView>
  </sheetViews>
  <sheetFormatPr defaultRowHeight="15" x14ac:dyDescent="0.25"/>
  <cols>
    <col min="2" max="2" width="4.28515625" bestFit="1" customWidth="1"/>
    <col min="3" max="3" width="55.5703125" bestFit="1" customWidth="1"/>
    <col min="4" max="4" width="14.28515625" bestFit="1" customWidth="1"/>
    <col min="5" max="5" width="13.85546875" customWidth="1"/>
    <col min="6" max="7" width="13.28515625" customWidth="1"/>
    <col min="15" max="15" width="13" bestFit="1" customWidth="1"/>
    <col min="16" max="16" width="12.85546875" bestFit="1" customWidth="1"/>
  </cols>
  <sheetData>
    <row r="3" spans="2:7" ht="20.25" x14ac:dyDescent="0.25">
      <c r="B3" s="20" t="s">
        <v>71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6">
        <v>622</v>
      </c>
      <c r="E6" s="24">
        <f>D6/$E$44</f>
        <v>0.14343020483309057</v>
      </c>
      <c r="F6" s="24">
        <f>E6*$E$51/$E$41</f>
        <v>6.4955426477665027E-3</v>
      </c>
      <c r="G6" s="24">
        <f>(F6*$E$44)/10</f>
        <v>2.8168596228474807</v>
      </c>
    </row>
    <row r="7" spans="2:7" x14ac:dyDescent="0.25">
      <c r="B7" s="3">
        <v>2</v>
      </c>
      <c r="C7" s="2" t="s">
        <v>73</v>
      </c>
      <c r="D7" s="26">
        <v>2217.5</v>
      </c>
      <c r="E7" s="24">
        <f>D7/$E$44</f>
        <v>0.51134482189289132</v>
      </c>
      <c r="F7" s="24">
        <f>E7*$E$51/$E$41</f>
        <v>2.3157340548910322E-2</v>
      </c>
      <c r="G7" s="24">
        <f>(F7*$E$44)/10</f>
        <v>10.042421565376671</v>
      </c>
    </row>
    <row r="8" spans="2:7" x14ac:dyDescent="0.25">
      <c r="B8" s="3">
        <v>3</v>
      </c>
      <c r="C8" s="2" t="s">
        <v>75</v>
      </c>
      <c r="D8" s="26">
        <v>2441.5</v>
      </c>
      <c r="E8" s="24">
        <f>D8/$E$44</f>
        <v>0.56299814324757336</v>
      </c>
      <c r="F8" s="24">
        <f>E8*$E$51/$E$41</f>
        <v>2.5496571341675104E-2</v>
      </c>
      <c r="G8" s="24">
        <f>(F8*$E$44)/10</f>
        <v>11.056853326659363</v>
      </c>
    </row>
    <row r="9" spans="2:7" x14ac:dyDescent="0.25">
      <c r="B9" s="3">
        <v>4</v>
      </c>
      <c r="C9" s="2" t="s">
        <v>0</v>
      </c>
      <c r="D9" s="26">
        <v>3613</v>
      </c>
      <c r="E9" s="24">
        <f>D9/$E$44</f>
        <v>0.83314040202886863</v>
      </c>
      <c r="F9" s="24">
        <f>E9*$E$51/$E$41</f>
        <v>3.7730539527942725E-2</v>
      </c>
      <c r="G9" s="24">
        <f>(F9*$E$44)/10</f>
        <v>16.362240863903455</v>
      </c>
    </row>
    <row r="10" spans="2:7" x14ac:dyDescent="0.25">
      <c r="B10" s="3">
        <v>5</v>
      </c>
      <c r="C10" s="2" t="s">
        <v>1</v>
      </c>
      <c r="D10" s="26">
        <v>45</v>
      </c>
      <c r="E10" s="24">
        <f>D10/$E$44</f>
        <v>1.0376783307860252E-2</v>
      </c>
      <c r="F10" s="24">
        <f>E10*$E$51/$E$41</f>
        <v>4.6993475747506849E-4</v>
      </c>
      <c r="G10" s="24">
        <f>(F10*$E$44)/10</f>
        <v>0.20379209490054123</v>
      </c>
    </row>
    <row r="11" spans="2:7" x14ac:dyDescent="0.25">
      <c r="B11" s="3">
        <v>6</v>
      </c>
      <c r="C11" s="2" t="s">
        <v>2</v>
      </c>
      <c r="D11" s="26">
        <v>1272</v>
      </c>
      <c r="E11" s="24">
        <f>D11/$E$44</f>
        <v>0.29331707483551644</v>
      </c>
      <c r="F11" s="24">
        <f>E11*$E$51/$E$41</f>
        <v>1.3283489144628605E-2</v>
      </c>
      <c r="G11" s="24">
        <f>(F11*$E$44)/10</f>
        <v>5.760523215855299</v>
      </c>
    </row>
    <row r="12" spans="2:7" x14ac:dyDescent="0.25">
      <c r="B12" s="3">
        <v>7</v>
      </c>
      <c r="C12" s="2" t="s">
        <v>3</v>
      </c>
      <c r="D12" s="26">
        <v>93</v>
      </c>
      <c r="E12" s="24">
        <f>D12/$E$44</f>
        <v>2.1445352169577853E-2</v>
      </c>
      <c r="F12" s="24">
        <f>E12*$E$51/$E$41</f>
        <v>9.7119849878180833E-4</v>
      </c>
      <c r="G12" s="24">
        <f>(F12*$E$44)/10</f>
        <v>0.42117032946111854</v>
      </c>
    </row>
    <row r="13" spans="2:7" x14ac:dyDescent="0.25">
      <c r="B13" s="3">
        <v>8</v>
      </c>
      <c r="C13" s="2" t="s">
        <v>82</v>
      </c>
      <c r="D13" s="26">
        <v>1064</v>
      </c>
      <c r="E13" s="24">
        <f>D13/$E$44</f>
        <v>0.24535327643474017</v>
      </c>
      <c r="F13" s="24">
        <f>E13*$E$51/$E$41</f>
        <v>1.1111346265632732E-2</v>
      </c>
      <c r="G13" s="24">
        <f>(F13*$E$44)/10</f>
        <v>4.8185508660927976</v>
      </c>
    </row>
    <row r="14" spans="2:7" x14ac:dyDescent="0.25">
      <c r="B14" s="3">
        <v>9</v>
      </c>
      <c r="C14" s="2" t="s">
        <v>76</v>
      </c>
      <c r="D14" s="26">
        <v>204</v>
      </c>
      <c r="E14" s="24">
        <f>D14/$E$44</f>
        <v>4.7041417662299807E-2</v>
      </c>
      <c r="F14" s="24">
        <f>E14*$E$51/$E$41</f>
        <v>2.1303709005536442E-3</v>
      </c>
      <c r="G14" s="24">
        <f>(F14*$E$44)/10</f>
        <v>0.92385749688245367</v>
      </c>
    </row>
    <row r="15" spans="2:7" x14ac:dyDescent="0.25">
      <c r="B15" s="3">
        <v>10</v>
      </c>
      <c r="C15" s="2" t="s">
        <v>83</v>
      </c>
      <c r="D15" s="26">
        <v>38</v>
      </c>
      <c r="E15" s="24">
        <f>D15/$E$44</f>
        <v>8.7626170155264346E-3</v>
      </c>
      <c r="F15" s="24">
        <f>E15*$E$51/$E$41</f>
        <v>3.9683379520116899E-4</v>
      </c>
      <c r="G15" s="24">
        <f>(F15*$E$44)/10</f>
        <v>0.17209110236045705</v>
      </c>
    </row>
    <row r="16" spans="2:7" x14ac:dyDescent="0.25">
      <c r="B16" s="3">
        <v>11</v>
      </c>
      <c r="C16" s="2" t="s">
        <v>77</v>
      </c>
      <c r="D16" s="26">
        <v>118.5</v>
      </c>
      <c r="E16" s="24">
        <f>D16/$E$44</f>
        <v>2.7325529377365328E-2</v>
      </c>
      <c r="F16" s="24">
        <f>E16*$E$51/$E$41</f>
        <v>1.2374948613510137E-3</v>
      </c>
      <c r="G16" s="24">
        <f>(F16*$E$44)/10</f>
        <v>0.53665251657142521</v>
      </c>
    </row>
    <row r="17" spans="2:7" x14ac:dyDescent="0.25">
      <c r="B17" s="3">
        <v>12</v>
      </c>
      <c r="C17" s="2" t="s">
        <v>4</v>
      </c>
      <c r="D17" s="26">
        <v>125</v>
      </c>
      <c r="E17" s="24">
        <f>D17/$E$44</f>
        <v>2.8824398077389585E-2</v>
      </c>
      <c r="F17" s="24">
        <f>E17*$E$51/$E$41</f>
        <v>1.3053743263196347E-3</v>
      </c>
      <c r="G17" s="24">
        <f>(F17*$E$44)/10</f>
        <v>0.56608915250150338</v>
      </c>
    </row>
    <row r="18" spans="2:7" x14ac:dyDescent="0.25">
      <c r="B18" s="3">
        <v>13</v>
      </c>
      <c r="C18" s="2" t="s">
        <v>5</v>
      </c>
      <c r="D18" s="26">
        <v>4167.0240000000003</v>
      </c>
      <c r="E18" s="24">
        <f>D18/$E$44</f>
        <v>0.96089566859229025</v>
      </c>
      <c r="F18" s="24">
        <f>E18*$E$51/$E$41</f>
        <v>4.3516209174062008E-2</v>
      </c>
      <c r="G18" s="24">
        <f>(F18*$E$44)/10</f>
        <v>18.8712566769074</v>
      </c>
    </row>
    <row r="19" spans="2:7" x14ac:dyDescent="0.25">
      <c r="B19" s="3">
        <v>14</v>
      </c>
      <c r="C19" s="2" t="s">
        <v>114</v>
      </c>
      <c r="D19" s="26">
        <v>20</v>
      </c>
      <c r="E19" s="24">
        <f>D19/$E$44</f>
        <v>4.6119036923823343E-3</v>
      </c>
      <c r="F19" s="24">
        <f>E19*$E$51/$E$41</f>
        <v>2.0885989221114157E-4</v>
      </c>
      <c r="G19" s="24">
        <f>(F19*$E$44)/10</f>
        <v>9.0574264400240551E-2</v>
      </c>
    </row>
    <row r="20" spans="2:7" x14ac:dyDescent="0.25">
      <c r="B20" s="3">
        <v>15</v>
      </c>
      <c r="C20" s="2" t="s">
        <v>9</v>
      </c>
      <c r="D20" s="26">
        <v>1440</v>
      </c>
      <c r="E20" s="24">
        <f>D20/$E$44</f>
        <v>0.33205706585152805</v>
      </c>
      <c r="F20" s="24">
        <f>E20*$E$51/$E$41</f>
        <v>1.5037912239202192E-2</v>
      </c>
      <c r="G20" s="24">
        <f>(F20*$E$44)/10</f>
        <v>6.5213470368173194</v>
      </c>
    </row>
    <row r="21" spans="2:7" x14ac:dyDescent="0.25">
      <c r="B21" s="3">
        <v>16</v>
      </c>
      <c r="C21" s="2" t="s">
        <v>43</v>
      </c>
      <c r="D21" s="26">
        <v>94</v>
      </c>
      <c r="E21" s="24">
        <f>D21/$E$44</f>
        <v>2.1675947354196968E-2</v>
      </c>
      <c r="F21" s="24">
        <f>E21*$E$51/$E$41</f>
        <v>9.8164149339236527E-4</v>
      </c>
      <c r="G21" s="24">
        <f>(F21*$E$44)/10</f>
        <v>0.42569904268113057</v>
      </c>
    </row>
    <row r="22" spans="2:7" x14ac:dyDescent="0.25">
      <c r="B22" s="3">
        <v>17</v>
      </c>
      <c r="C22" s="2" t="s">
        <v>44</v>
      </c>
      <c r="D22" s="26">
        <v>360</v>
      </c>
      <c r="E22" s="24">
        <f>D22/$E$44</f>
        <v>8.3014266462882014E-2</v>
      </c>
      <c r="F22" s="24">
        <f>E22*$E$51/$E$41</f>
        <v>3.7594780598005479E-3</v>
      </c>
      <c r="G22" s="24">
        <f>(F22*$E$44)/10</f>
        <v>1.6303367592043299</v>
      </c>
    </row>
    <row r="23" spans="2:7" x14ac:dyDescent="0.25">
      <c r="B23" s="3">
        <v>18</v>
      </c>
      <c r="C23" s="2" t="s">
        <v>46</v>
      </c>
      <c r="D23" s="26">
        <v>23</v>
      </c>
      <c r="E23" s="24">
        <f>D23/$E$44</f>
        <v>5.3036892462396843E-3</v>
      </c>
      <c r="F23" s="24">
        <f>E23*$E$51/$E$41</f>
        <v>2.4018887604281285E-4</v>
      </c>
      <c r="G23" s="24">
        <f>(F23*$E$44)/10</f>
        <v>0.10416040406027664</v>
      </c>
    </row>
    <row r="24" spans="2:7" x14ac:dyDescent="0.25">
      <c r="B24" s="3">
        <v>19</v>
      </c>
      <c r="C24" s="2" t="s">
        <v>47</v>
      </c>
      <c r="D24" s="26">
        <v>36</v>
      </c>
      <c r="E24" s="24">
        <f t="shared" ref="E24:E40" si="0">D24/$E$44</f>
        <v>8.3014266462882007E-3</v>
      </c>
      <c r="F24" s="24">
        <f t="shared" ref="F24:F40" si="1">E24*$E$51/$E$41</f>
        <v>3.7594780598005479E-4</v>
      </c>
      <c r="G24" s="24">
        <f t="shared" ref="G24:G40" si="2">(F24*$E$44)/10</f>
        <v>0.16303367592043297</v>
      </c>
    </row>
    <row r="25" spans="2:7" x14ac:dyDescent="0.25">
      <c r="B25" s="3">
        <v>20</v>
      </c>
      <c r="C25" s="2" t="s">
        <v>13</v>
      </c>
      <c r="D25" s="26">
        <v>30</v>
      </c>
      <c r="E25" s="24">
        <f t="shared" si="0"/>
        <v>6.9178555385735006E-3</v>
      </c>
      <c r="F25" s="24">
        <f t="shared" si="1"/>
        <v>3.1328983831671234E-4</v>
      </c>
      <c r="G25" s="24">
        <f t="shared" si="2"/>
        <v>0.13586139660036081</v>
      </c>
    </row>
    <row r="26" spans="2:7" x14ac:dyDescent="0.25">
      <c r="B26" s="3">
        <v>21</v>
      </c>
      <c r="C26" s="2" t="s">
        <v>17</v>
      </c>
      <c r="D26" s="26">
        <v>2</v>
      </c>
      <c r="E26" s="24">
        <f t="shared" si="0"/>
        <v>4.6119036923823341E-4</v>
      </c>
      <c r="F26" s="24">
        <f t="shared" si="1"/>
        <v>2.0885989221114156E-5</v>
      </c>
      <c r="G26" s="24">
        <f t="shared" si="2"/>
        <v>9.057426440024054E-3</v>
      </c>
    </row>
    <row r="27" spans="2:7" x14ac:dyDescent="0.25">
      <c r="B27" s="3">
        <v>22</v>
      </c>
      <c r="C27" s="2" t="s">
        <v>21</v>
      </c>
      <c r="D27" s="26">
        <v>2</v>
      </c>
      <c r="E27" s="24">
        <f t="shared" si="0"/>
        <v>4.6119036923823341E-4</v>
      </c>
      <c r="F27" s="24">
        <f t="shared" si="1"/>
        <v>2.0885989221114156E-5</v>
      </c>
      <c r="G27" s="24">
        <f t="shared" si="2"/>
        <v>9.057426440024054E-3</v>
      </c>
    </row>
    <row r="28" spans="2:7" x14ac:dyDescent="0.25">
      <c r="B28" s="3">
        <v>23</v>
      </c>
      <c r="C28" s="2" t="s">
        <v>78</v>
      </c>
      <c r="D28" s="26">
        <v>14</v>
      </c>
      <c r="E28" s="24">
        <f t="shared" si="0"/>
        <v>3.2283325846676337E-3</v>
      </c>
      <c r="F28" s="24">
        <f t="shared" si="1"/>
        <v>1.462019245477991E-4</v>
      </c>
      <c r="G28" s="24">
        <f t="shared" si="2"/>
        <v>6.340198508016838E-2</v>
      </c>
    </row>
    <row r="29" spans="2:7" x14ac:dyDescent="0.25">
      <c r="B29" s="3">
        <v>24</v>
      </c>
      <c r="C29" s="2" t="s">
        <v>115</v>
      </c>
      <c r="D29" s="26">
        <v>61</v>
      </c>
      <c r="E29" s="24">
        <f t="shared" si="0"/>
        <v>1.4066306261766118E-2</v>
      </c>
      <c r="F29" s="24">
        <f t="shared" si="1"/>
        <v>6.3702267124398173E-4</v>
      </c>
      <c r="G29" s="24">
        <f t="shared" si="2"/>
        <v>0.27625150642073365</v>
      </c>
    </row>
    <row r="30" spans="2:7" x14ac:dyDescent="0.25">
      <c r="B30" s="3">
        <v>25</v>
      </c>
      <c r="C30" s="2" t="s">
        <v>22</v>
      </c>
      <c r="D30" s="26">
        <v>2</v>
      </c>
      <c r="E30" s="24">
        <f t="shared" si="0"/>
        <v>4.6119036923823341E-4</v>
      </c>
      <c r="F30" s="24">
        <f t="shared" si="1"/>
        <v>2.0885989221114156E-5</v>
      </c>
      <c r="G30" s="24">
        <f t="shared" si="2"/>
        <v>9.057426440024054E-3</v>
      </c>
    </row>
    <row r="31" spans="2:7" x14ac:dyDescent="0.25">
      <c r="B31" s="3">
        <v>26</v>
      </c>
      <c r="C31" s="2" t="s">
        <v>90</v>
      </c>
      <c r="D31" s="26">
        <v>2</v>
      </c>
      <c r="E31" s="24">
        <f t="shared" si="0"/>
        <v>4.6119036923823341E-4</v>
      </c>
      <c r="F31" s="24">
        <f t="shared" si="1"/>
        <v>2.0885989221114156E-5</v>
      </c>
      <c r="G31" s="24">
        <f t="shared" si="2"/>
        <v>9.057426440024054E-3</v>
      </c>
    </row>
    <row r="32" spans="2:7" x14ac:dyDescent="0.25">
      <c r="B32" s="3">
        <v>27</v>
      </c>
      <c r="C32" s="2" t="s">
        <v>23</v>
      </c>
      <c r="D32" s="26">
        <v>400</v>
      </c>
      <c r="E32" s="24">
        <f t="shared" si="0"/>
        <v>9.2238073847646679E-2</v>
      </c>
      <c r="F32" s="24">
        <f t="shared" si="1"/>
        <v>4.1771978442228311E-3</v>
      </c>
      <c r="G32" s="24">
        <f t="shared" si="2"/>
        <v>1.8114852880048109</v>
      </c>
    </row>
    <row r="33" spans="2:16" x14ac:dyDescent="0.25">
      <c r="B33" s="3">
        <v>28</v>
      </c>
      <c r="C33" s="2" t="s">
        <v>79</v>
      </c>
      <c r="D33" s="26">
        <v>684</v>
      </c>
      <c r="E33" s="24">
        <f t="shared" si="0"/>
        <v>0.15772710627947581</v>
      </c>
      <c r="F33" s="24">
        <f t="shared" si="1"/>
        <v>7.1430083136210408E-3</v>
      </c>
      <c r="G33" s="24">
        <f t="shared" si="2"/>
        <v>3.0976398424882263</v>
      </c>
    </row>
    <row r="34" spans="2:16" x14ac:dyDescent="0.25">
      <c r="B34" s="3">
        <v>29</v>
      </c>
      <c r="C34" s="2" t="s">
        <v>80</v>
      </c>
      <c r="D34" s="26">
        <v>90</v>
      </c>
      <c r="E34" s="24">
        <f t="shared" si="0"/>
        <v>2.0753566615720503E-2</v>
      </c>
      <c r="F34" s="24">
        <f t="shared" si="1"/>
        <v>9.3986951495013697E-4</v>
      </c>
      <c r="G34" s="24">
        <f t="shared" si="2"/>
        <v>0.40758418980108246</v>
      </c>
    </row>
    <row r="35" spans="2:16" x14ac:dyDescent="0.25">
      <c r="B35" s="3">
        <v>30</v>
      </c>
      <c r="C35" s="2" t="s">
        <v>116</v>
      </c>
      <c r="D35" s="26">
        <v>1802.5810000000001</v>
      </c>
      <c r="E35" s="24">
        <f t="shared" si="0"/>
        <v>0.41566649848591203</v>
      </c>
      <c r="F35" s="24">
        <f t="shared" si="1"/>
        <v>1.8824343668092592E-2</v>
      </c>
      <c r="G35" s="24">
        <f t="shared" si="2"/>
        <v>8.1633724048425016</v>
      </c>
    </row>
    <row r="36" spans="2:16" x14ac:dyDescent="0.25">
      <c r="B36" s="3">
        <v>31</v>
      </c>
      <c r="C36" s="2" t="s">
        <v>89</v>
      </c>
      <c r="D36" s="26">
        <v>24</v>
      </c>
      <c r="E36" s="24">
        <f t="shared" si="0"/>
        <v>5.5342844308588005E-3</v>
      </c>
      <c r="F36" s="24">
        <f t="shared" si="1"/>
        <v>2.5063187065336984E-4</v>
      </c>
      <c r="G36" s="24">
        <f t="shared" si="2"/>
        <v>0.10868911728028863</v>
      </c>
    </row>
    <row r="37" spans="2:16" x14ac:dyDescent="0.25">
      <c r="B37" s="3">
        <v>32</v>
      </c>
      <c r="C37" s="2" t="s">
        <v>85</v>
      </c>
      <c r="D37" s="26">
        <v>134</v>
      </c>
      <c r="E37" s="24">
        <f t="shared" si="0"/>
        <v>3.0899754738961636E-2</v>
      </c>
      <c r="F37" s="24">
        <f t="shared" si="1"/>
        <v>1.3993612778146485E-3</v>
      </c>
      <c r="G37" s="24">
        <f t="shared" si="2"/>
        <v>0.60684757148161161</v>
      </c>
    </row>
    <row r="38" spans="2:16" x14ac:dyDescent="0.25">
      <c r="B38" s="3">
        <v>33</v>
      </c>
      <c r="C38" s="2" t="s">
        <v>29</v>
      </c>
      <c r="D38" s="26">
        <v>5</v>
      </c>
      <c r="E38" s="24">
        <f t="shared" si="0"/>
        <v>1.1529759230955836E-3</v>
      </c>
      <c r="F38" s="24">
        <f t="shared" si="1"/>
        <v>5.2214973052785393E-5</v>
      </c>
      <c r="G38" s="24">
        <f t="shared" si="2"/>
        <v>2.2643566100060138E-2</v>
      </c>
    </row>
    <row r="39" spans="2:16" x14ac:dyDescent="0.25">
      <c r="B39" s="3">
        <v>34</v>
      </c>
      <c r="C39" s="2" t="s">
        <v>30</v>
      </c>
      <c r="D39" s="26">
        <v>14</v>
      </c>
      <c r="E39" s="24">
        <f t="shared" si="0"/>
        <v>3.2283325846676337E-3</v>
      </c>
      <c r="F39" s="24">
        <f t="shared" si="1"/>
        <v>1.462019245477991E-4</v>
      </c>
      <c r="G39" s="24">
        <f t="shared" si="2"/>
        <v>6.340198508016838E-2</v>
      </c>
    </row>
    <row r="40" spans="2:16" x14ac:dyDescent="0.25">
      <c r="B40" s="3">
        <v>35</v>
      </c>
      <c r="C40" s="2" t="s">
        <v>117</v>
      </c>
      <c r="D40" s="26">
        <v>32</v>
      </c>
      <c r="E40" s="24">
        <f t="shared" si="0"/>
        <v>7.3790459078117345E-3</v>
      </c>
      <c r="F40" s="24">
        <f t="shared" si="1"/>
        <v>3.3417582753782649E-4</v>
      </c>
      <c r="G40" s="24">
        <f t="shared" si="2"/>
        <v>0.14491882304038486</v>
      </c>
    </row>
    <row r="41" spans="2:16" ht="24.75" customHeight="1" x14ac:dyDescent="0.25">
      <c r="B41" s="3"/>
      <c r="C41" s="4" t="s">
        <v>32</v>
      </c>
      <c r="D41" s="25">
        <f>SUM(D6:D40)</f>
        <v>21292.105000000003</v>
      </c>
      <c r="E41" s="30">
        <f>D41/$E$44</f>
        <v>4.9098568834046183</v>
      </c>
      <c r="F41" s="25">
        <f>SUM(F6:F40)</f>
        <v>0.2223533377624155</v>
      </c>
      <c r="G41" s="25">
        <f>(F41*$E$44)/10</f>
        <v>96.425837395384221</v>
      </c>
    </row>
    <row r="43" spans="2:16" x14ac:dyDescent="0.25">
      <c r="B43" s="17" t="s">
        <v>66</v>
      </c>
      <c r="C43" s="18"/>
    </row>
    <row r="44" spans="2:16" ht="23.25" customHeight="1" x14ac:dyDescent="0.25">
      <c r="B44" s="3">
        <v>1</v>
      </c>
      <c r="C44" s="2" t="s">
        <v>54</v>
      </c>
      <c r="D44" s="3" t="s">
        <v>55</v>
      </c>
      <c r="E44" s="21">
        <v>4336.6040000000003</v>
      </c>
    </row>
    <row r="45" spans="2:16" ht="23.25" customHeight="1" x14ac:dyDescent="0.25">
      <c r="B45" s="3">
        <v>2</v>
      </c>
      <c r="C45" s="2" t="s">
        <v>56</v>
      </c>
      <c r="D45" s="3" t="s">
        <v>57</v>
      </c>
      <c r="E45" s="22">
        <v>1.2</v>
      </c>
    </row>
    <row r="46" spans="2:16" ht="23.25" customHeight="1" x14ac:dyDescent="0.25">
      <c r="B46" s="3">
        <v>3</v>
      </c>
      <c r="C46" s="2" t="s">
        <v>58</v>
      </c>
      <c r="D46" s="3" t="s">
        <v>59</v>
      </c>
      <c r="E46" s="6">
        <f>D41</f>
        <v>21292.105000000003</v>
      </c>
    </row>
    <row r="47" spans="2:16" ht="23.25" customHeight="1" x14ac:dyDescent="0.25">
      <c r="B47" s="3">
        <v>4</v>
      </c>
      <c r="C47" s="2" t="s">
        <v>56</v>
      </c>
      <c r="D47" s="3" t="s">
        <v>59</v>
      </c>
      <c r="E47" s="6">
        <f>E44*E45</f>
        <v>5203.9247999999998</v>
      </c>
    </row>
    <row r="48" spans="2:16" ht="30" x14ac:dyDescent="0.25">
      <c r="B48" s="3">
        <v>5</v>
      </c>
      <c r="C48" s="14" t="s">
        <v>60</v>
      </c>
      <c r="D48" s="3" t="s">
        <v>59</v>
      </c>
      <c r="E48" s="6">
        <f>E46-E47</f>
        <v>16088.180200000003</v>
      </c>
      <c r="N48" s="27"/>
      <c r="O48" s="27" t="s">
        <v>111</v>
      </c>
      <c r="P48" s="27" t="s">
        <v>110</v>
      </c>
    </row>
    <row r="49" spans="2:16" ht="23.25" customHeight="1" x14ac:dyDescent="0.25">
      <c r="B49" s="3">
        <v>6</v>
      </c>
      <c r="C49" s="2" t="s">
        <v>70</v>
      </c>
      <c r="D49" s="3" t="s">
        <v>62</v>
      </c>
      <c r="E49" s="23">
        <v>59935.826300220193</v>
      </c>
      <c r="N49" s="27" t="s">
        <v>112</v>
      </c>
      <c r="O49" s="29">
        <v>59339.131486075996</v>
      </c>
      <c r="P49" s="29">
        <v>20068.605</v>
      </c>
    </row>
    <row r="50" spans="2:16" ht="23.25" customHeight="1" x14ac:dyDescent="0.25">
      <c r="B50" s="3">
        <v>7</v>
      </c>
      <c r="C50" s="2" t="s">
        <v>63</v>
      </c>
      <c r="D50" s="3" t="s">
        <v>64</v>
      </c>
      <c r="E50" s="8">
        <f>(E49*E48)/10^7</f>
        <v>96.425837395384193</v>
      </c>
      <c r="N50" s="27" t="s">
        <v>113</v>
      </c>
      <c r="O50" s="29">
        <v>69723.184314611819</v>
      </c>
      <c r="P50" s="29">
        <v>1223.5</v>
      </c>
    </row>
    <row r="51" spans="2:16" ht="23.25" customHeight="1" x14ac:dyDescent="0.25">
      <c r="B51" s="3">
        <v>8</v>
      </c>
      <c r="C51" s="2" t="s">
        <v>63</v>
      </c>
      <c r="D51" s="3" t="s">
        <v>65</v>
      </c>
      <c r="E51" s="11">
        <f>(E50*10^7)/(E44*10^6)</f>
        <v>0.22235333776241545</v>
      </c>
      <c r="N51" s="27" t="s">
        <v>53</v>
      </c>
      <c r="O51" s="28">
        <f>(O49*P49+O50*P50)/P51</f>
        <v>59935.826300220193</v>
      </c>
      <c r="P51" s="28">
        <f>SUM(P49:P50)</f>
        <v>21292.105</v>
      </c>
    </row>
  </sheetData>
  <mergeCells count="2">
    <mergeCell ref="B3:G3"/>
    <mergeCell ref="B43:C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57"/>
  <sheetViews>
    <sheetView topLeftCell="A19" workbookViewId="0">
      <selection activeCell="E54" sqref="E54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3.85546875" customWidth="1"/>
    <col min="6" max="7" width="13.28515625" customWidth="1"/>
    <col min="16" max="16" width="10" bestFit="1" customWidth="1"/>
    <col min="17" max="17" width="12.85546875" bestFit="1" customWidth="1"/>
  </cols>
  <sheetData>
    <row r="3" spans="2:7" ht="20.25" x14ac:dyDescent="0.25">
      <c r="B3" s="20" t="s">
        <v>69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3">
        <v>433</v>
      </c>
      <c r="E6" s="11">
        <f>D6/$E$49</f>
        <v>9.2594473628217142E-2</v>
      </c>
      <c r="F6" s="11">
        <f>E6*$E$56/$E$46</f>
        <v>2.6804670711229753E-3</v>
      </c>
      <c r="G6" s="8">
        <f>(F6*$E$49)/10</f>
        <v>1.2534681567027726</v>
      </c>
    </row>
    <row r="7" spans="2:7" x14ac:dyDescent="0.25">
      <c r="B7" s="3">
        <v>2</v>
      </c>
      <c r="C7" s="2" t="s">
        <v>73</v>
      </c>
      <c r="D7" s="23">
        <v>2438</v>
      </c>
      <c r="E7" s="11">
        <f>D7/$E$49</f>
        <v>0.52135179377735197</v>
      </c>
      <c r="F7" s="11">
        <f>E7*$E$56/$E$46</f>
        <v>1.5092329605999572E-2</v>
      </c>
      <c r="G7" s="8">
        <f>(F7*$E$49)/10</f>
        <v>7.0576336398183823</v>
      </c>
    </row>
    <row r="8" spans="2:7" x14ac:dyDescent="0.25">
      <c r="B8" s="3">
        <v>3</v>
      </c>
      <c r="C8" s="2" t="s">
        <v>118</v>
      </c>
      <c r="D8" s="23">
        <v>8</v>
      </c>
      <c r="E8" s="11">
        <f>D8/$E$49</f>
        <v>1.7107523995975454E-3</v>
      </c>
      <c r="F8" s="11">
        <f>E8*$E$56/$E$46</f>
        <v>4.9523641036914089E-5</v>
      </c>
      <c r="G8" s="8">
        <f>(F8*$E$49)/10</f>
        <v>2.3158765019912656E-2</v>
      </c>
    </row>
    <row r="9" spans="2:7" x14ac:dyDescent="0.25">
      <c r="B9" s="3">
        <v>4</v>
      </c>
      <c r="C9" s="2" t="s">
        <v>75</v>
      </c>
      <c r="D9" s="23">
        <v>179.5</v>
      </c>
      <c r="E9" s="11">
        <f>D9/$E$49</f>
        <v>3.8385006965969921E-2</v>
      </c>
      <c r="F9" s="11">
        <f>E9*$E$56/$E$46</f>
        <v>1.1111866957657598E-3</v>
      </c>
      <c r="G9" s="8">
        <f>(F9*$E$49)/10</f>
        <v>0.51962479013429008</v>
      </c>
    </row>
    <row r="10" spans="2:7" x14ac:dyDescent="0.25">
      <c r="B10" s="3">
        <v>5</v>
      </c>
      <c r="C10" s="2" t="s">
        <v>0</v>
      </c>
      <c r="D10" s="23">
        <v>493</v>
      </c>
      <c r="E10" s="11">
        <f>D10/$E$49</f>
        <v>0.10542511662519874</v>
      </c>
      <c r="F10" s="11">
        <f>E10*$E$56/$E$46</f>
        <v>3.0518943788998311E-3</v>
      </c>
      <c r="G10" s="8">
        <f>(F10*$E$49)/10</f>
        <v>1.4271588943521176</v>
      </c>
    </row>
    <row r="11" spans="2:7" x14ac:dyDescent="0.25">
      <c r="B11" s="3">
        <v>6</v>
      </c>
      <c r="C11" s="2" t="s">
        <v>1</v>
      </c>
      <c r="D11" s="23">
        <v>110</v>
      </c>
      <c r="E11" s="11">
        <f>D11/$E$49</f>
        <v>2.352284549446625E-2</v>
      </c>
      <c r="F11" s="11">
        <f>E11*$E$56/$E$46</f>
        <v>6.8095006425756882E-4</v>
      </c>
      <c r="G11" s="8">
        <f>(F11*$E$49)/10</f>
        <v>0.31843301902379906</v>
      </c>
    </row>
    <row r="12" spans="2:7" x14ac:dyDescent="0.25">
      <c r="B12" s="3">
        <v>7</v>
      </c>
      <c r="C12" s="2" t="s">
        <v>3</v>
      </c>
      <c r="D12" s="23">
        <v>29</v>
      </c>
      <c r="E12" s="11">
        <f>D12/$E$49</f>
        <v>6.2014774485411022E-3</v>
      </c>
      <c r="F12" s="11">
        <f>E12*$E$56/$E$46</f>
        <v>1.7952319875881359E-4</v>
      </c>
      <c r="G12" s="8">
        <f>(F12*$E$49)/10</f>
        <v>8.395052319718338E-2</v>
      </c>
    </row>
    <row r="13" spans="2:7" x14ac:dyDescent="0.25">
      <c r="B13" s="3">
        <v>8</v>
      </c>
      <c r="C13" s="2" t="s">
        <v>82</v>
      </c>
      <c r="D13" s="23">
        <v>1220.5</v>
      </c>
      <c r="E13" s="11">
        <f>D13/$E$49</f>
        <v>0.26099666296360052</v>
      </c>
      <c r="F13" s="11">
        <f>E13*$E$56/$E$46</f>
        <v>7.5554504856942062E-3</v>
      </c>
      <c r="G13" s="8">
        <f>(F13*$E$49)/10</f>
        <v>3.5331590883504247</v>
      </c>
    </row>
    <row r="14" spans="2:7" x14ac:dyDescent="0.25">
      <c r="B14" s="3">
        <v>9</v>
      </c>
      <c r="C14" s="2" t="s">
        <v>76</v>
      </c>
      <c r="D14" s="23">
        <v>74</v>
      </c>
      <c r="E14" s="11">
        <f>D14/$E$49</f>
        <v>1.5824459696277295E-2</v>
      </c>
      <c r="F14" s="11">
        <f>E14*$E$56/$E$46</f>
        <v>4.5809367959145534E-4</v>
      </c>
      <c r="G14" s="8">
        <f>(F14*$E$49)/10</f>
        <v>0.21421857643419209</v>
      </c>
    </row>
    <row r="15" spans="2:7" x14ac:dyDescent="0.25">
      <c r="B15" s="3">
        <v>10</v>
      </c>
      <c r="C15" s="2" t="s">
        <v>83</v>
      </c>
      <c r="D15" s="23">
        <v>43.17</v>
      </c>
      <c r="E15" s="11">
        <f>D15/$E$49</f>
        <v>9.2316476363282548E-3</v>
      </c>
      <c r="F15" s="11">
        <f>E15*$E$56/$E$46</f>
        <v>2.6724194794544771E-4</v>
      </c>
      <c r="G15" s="8">
        <f>(F15*$E$49)/10</f>
        <v>0.12497048573870369</v>
      </c>
    </row>
    <row r="16" spans="2:7" x14ac:dyDescent="0.25">
      <c r="B16" s="3">
        <v>11</v>
      </c>
      <c r="C16" s="2" t="s">
        <v>77</v>
      </c>
      <c r="D16" s="23">
        <v>497.5</v>
      </c>
      <c r="E16" s="11">
        <f>D16/$E$49</f>
        <v>0.10638741484997236</v>
      </c>
      <c r="F16" s="11">
        <f>E16*$E$56/$E$46</f>
        <v>3.0797514269830955E-3</v>
      </c>
      <c r="G16" s="8">
        <f>(F16*$E$49)/10</f>
        <v>1.4401856996758187</v>
      </c>
    </row>
    <row r="17" spans="2:7" x14ac:dyDescent="0.25">
      <c r="B17" s="3">
        <v>12</v>
      </c>
      <c r="C17" s="2" t="s">
        <v>4</v>
      </c>
      <c r="D17" s="23">
        <v>61</v>
      </c>
      <c r="E17" s="11">
        <f>D17/$E$49</f>
        <v>1.3044487046931284E-2</v>
      </c>
      <c r="F17" s="11">
        <f>E17*$E$56/$E$46</f>
        <v>3.7761776290646994E-4</v>
      </c>
      <c r="G17" s="8">
        <f>(F17*$E$49)/10</f>
        <v>0.17658558327683399</v>
      </c>
    </row>
    <row r="18" spans="2:7" x14ac:dyDescent="0.25">
      <c r="B18" s="3">
        <v>13</v>
      </c>
      <c r="C18" s="2" t="s">
        <v>5</v>
      </c>
      <c r="D18" s="23">
        <v>2477.5</v>
      </c>
      <c r="E18" s="11">
        <f>D18/$E$49</f>
        <v>0.52979863375036484</v>
      </c>
      <c r="F18" s="11">
        <f>E18*$E$56/$E$46</f>
        <v>1.5336852583619333E-2</v>
      </c>
      <c r="G18" s="8">
        <f>(F18*$E$49)/10</f>
        <v>7.1719800421042006</v>
      </c>
    </row>
    <row r="19" spans="2:7" x14ac:dyDescent="0.25">
      <c r="B19" s="3">
        <v>14</v>
      </c>
      <c r="C19" s="2" t="s">
        <v>6</v>
      </c>
      <c r="D19" s="23">
        <v>2</v>
      </c>
      <c r="E19" s="11">
        <f>D19/$E$49</f>
        <v>4.2768809989938636E-4</v>
      </c>
      <c r="F19" s="11">
        <f>E19*$E$56/$E$46</f>
        <v>1.2380910259228522E-5</v>
      </c>
      <c r="G19" s="8">
        <f>(F19*$E$49)/10</f>
        <v>5.789691254978164E-3</v>
      </c>
    </row>
    <row r="20" spans="2:7" x14ac:dyDescent="0.25">
      <c r="B20" s="3">
        <v>15</v>
      </c>
      <c r="C20" s="2" t="s">
        <v>87</v>
      </c>
      <c r="D20" s="23">
        <v>1</v>
      </c>
      <c r="E20" s="11">
        <f>D20/$E$49</f>
        <v>2.1384404994969318E-4</v>
      </c>
      <c r="F20" s="11">
        <f>E20*$E$56/$E$46</f>
        <v>6.1904551296142611E-6</v>
      </c>
      <c r="G20" s="8">
        <f>(F20*$E$49)/10</f>
        <v>2.894845627489082E-3</v>
      </c>
    </row>
    <row r="21" spans="2:7" x14ac:dyDescent="0.25">
      <c r="B21" s="3">
        <v>16</v>
      </c>
      <c r="C21" s="2" t="s">
        <v>114</v>
      </c>
      <c r="D21" s="23">
        <v>8</v>
      </c>
      <c r="E21" s="11">
        <f>D21/$E$49</f>
        <v>1.7107523995975454E-3</v>
      </c>
      <c r="F21" s="11">
        <f>E21*$E$56/$E$46</f>
        <v>4.9523641036914089E-5</v>
      </c>
      <c r="G21" s="8">
        <f>(F21*$E$49)/10</f>
        <v>2.3158765019912656E-2</v>
      </c>
    </row>
    <row r="22" spans="2:7" x14ac:dyDescent="0.25">
      <c r="B22" s="3">
        <v>17</v>
      </c>
      <c r="C22" s="2" t="s">
        <v>8</v>
      </c>
      <c r="D22" s="23">
        <v>20</v>
      </c>
      <c r="E22" s="11">
        <f>D22/$E$49</f>
        <v>4.2768809989938636E-3</v>
      </c>
      <c r="F22" s="11">
        <f>E22*$E$56/$E$46</f>
        <v>1.2380910259228523E-4</v>
      </c>
      <c r="G22" s="8">
        <f>(F22*$E$49)/10</f>
        <v>5.7896912549781646E-2</v>
      </c>
    </row>
    <row r="23" spans="2:7" x14ac:dyDescent="0.25">
      <c r="B23" s="3">
        <v>18</v>
      </c>
      <c r="C23" s="2" t="s">
        <v>119</v>
      </c>
      <c r="D23" s="23">
        <v>14</v>
      </c>
      <c r="E23" s="11">
        <f>D23/$E$49</f>
        <v>2.9938166992957045E-3</v>
      </c>
      <c r="F23" s="11">
        <f>E23*$E$56/$E$46</f>
        <v>8.6666371814599671E-5</v>
      </c>
      <c r="G23" s="8">
        <f>(F23*$E$49)/10</f>
        <v>4.0527838784847156E-2</v>
      </c>
    </row>
    <row r="24" spans="2:7" x14ac:dyDescent="0.25">
      <c r="B24" s="3">
        <v>19</v>
      </c>
      <c r="C24" s="2" t="s">
        <v>9</v>
      </c>
      <c r="D24" s="23">
        <v>1590</v>
      </c>
      <c r="E24" s="11">
        <f t="shared" ref="E24:E45" si="0">D24/$E$49</f>
        <v>0.34001203942001212</v>
      </c>
      <c r="F24" s="11">
        <f t="shared" ref="F24:F45" si="1">E24*$E$56/$E$46</f>
        <v>9.8428236560866751E-3</v>
      </c>
      <c r="G24" s="8">
        <f t="shared" ref="G24:G45" si="2">(F24*$E$49)/10</f>
        <v>4.60280454770764</v>
      </c>
    </row>
    <row r="25" spans="2:7" x14ac:dyDescent="0.25">
      <c r="B25" s="3">
        <v>20</v>
      </c>
      <c r="C25" s="2" t="s">
        <v>44</v>
      </c>
      <c r="D25" s="23">
        <v>178.5</v>
      </c>
      <c r="E25" s="11">
        <f t="shared" si="0"/>
        <v>3.8171162916020233E-2</v>
      </c>
      <c r="F25" s="11">
        <f t="shared" si="1"/>
        <v>1.1049962406361458E-3</v>
      </c>
      <c r="G25" s="8">
        <f t="shared" si="2"/>
        <v>0.51672994450680121</v>
      </c>
    </row>
    <row r="26" spans="2:7" x14ac:dyDescent="0.25">
      <c r="B26" s="3">
        <v>21</v>
      </c>
      <c r="C26" s="2" t="s">
        <v>10</v>
      </c>
      <c r="D26" s="23">
        <v>15</v>
      </c>
      <c r="E26" s="11">
        <f t="shared" si="0"/>
        <v>3.2076607492453977E-3</v>
      </c>
      <c r="F26" s="11">
        <f t="shared" si="1"/>
        <v>9.2856826944213931E-5</v>
      </c>
      <c r="G26" s="8">
        <f t="shared" si="2"/>
        <v>4.3422684412336238E-2</v>
      </c>
    </row>
    <row r="27" spans="2:7" x14ac:dyDescent="0.25">
      <c r="B27" s="3">
        <v>22</v>
      </c>
      <c r="C27" s="2" t="s">
        <v>46</v>
      </c>
      <c r="D27" s="23">
        <v>80</v>
      </c>
      <c r="E27" s="11">
        <f t="shared" si="0"/>
        <v>1.7107523995975454E-2</v>
      </c>
      <c r="F27" s="11">
        <f t="shared" si="1"/>
        <v>4.9523641036914093E-4</v>
      </c>
      <c r="G27" s="8">
        <f t="shared" si="2"/>
        <v>0.23158765019912658</v>
      </c>
    </row>
    <row r="28" spans="2:7" x14ac:dyDescent="0.25">
      <c r="B28" s="3">
        <v>23</v>
      </c>
      <c r="C28" s="2" t="s">
        <v>47</v>
      </c>
      <c r="D28" s="23">
        <v>35</v>
      </c>
      <c r="E28" s="11">
        <f t="shared" si="0"/>
        <v>7.4845417482392613E-3</v>
      </c>
      <c r="F28" s="11">
        <f t="shared" si="1"/>
        <v>2.1666592953649918E-4</v>
      </c>
      <c r="G28" s="8">
        <f t="shared" si="2"/>
        <v>0.10131959696211787</v>
      </c>
    </row>
    <row r="29" spans="2:7" x14ac:dyDescent="0.25">
      <c r="B29" s="3">
        <v>24</v>
      </c>
      <c r="C29" s="2" t="s">
        <v>120</v>
      </c>
      <c r="D29" s="23">
        <v>19</v>
      </c>
      <c r="E29" s="11">
        <f t="shared" si="0"/>
        <v>4.0630369490441704E-3</v>
      </c>
      <c r="F29" s="11">
        <f t="shared" si="1"/>
        <v>1.1761864746267097E-4</v>
      </c>
      <c r="G29" s="8">
        <f t="shared" si="2"/>
        <v>5.5002066922292557E-2</v>
      </c>
    </row>
    <row r="30" spans="2:7" x14ac:dyDescent="0.25">
      <c r="B30" s="3">
        <v>25</v>
      </c>
      <c r="C30" s="2" t="s">
        <v>19</v>
      </c>
      <c r="D30" s="23">
        <v>10</v>
      </c>
      <c r="E30" s="11">
        <f t="shared" si="0"/>
        <v>2.1384404994969318E-3</v>
      </c>
      <c r="F30" s="11">
        <f t="shared" si="1"/>
        <v>6.1904551296142616E-5</v>
      </c>
      <c r="G30" s="8">
        <f t="shared" si="2"/>
        <v>2.8948456274890823E-2</v>
      </c>
    </row>
    <row r="31" spans="2:7" x14ac:dyDescent="0.25">
      <c r="B31" s="3">
        <v>26</v>
      </c>
      <c r="C31" s="2" t="s">
        <v>78</v>
      </c>
      <c r="D31" s="23">
        <v>15</v>
      </c>
      <c r="E31" s="11">
        <f t="shared" si="0"/>
        <v>3.2076607492453977E-3</v>
      </c>
      <c r="F31" s="11">
        <f t="shared" si="1"/>
        <v>9.2856826944213931E-5</v>
      </c>
      <c r="G31" s="8">
        <f t="shared" si="2"/>
        <v>4.3422684412336238E-2</v>
      </c>
    </row>
    <row r="32" spans="2:7" x14ac:dyDescent="0.25">
      <c r="B32" s="3">
        <v>27</v>
      </c>
      <c r="C32" s="2" t="s">
        <v>121</v>
      </c>
      <c r="D32" s="23">
        <v>1</v>
      </c>
      <c r="E32" s="11">
        <f t="shared" si="0"/>
        <v>2.1384404994969318E-4</v>
      </c>
      <c r="F32" s="11">
        <f t="shared" si="1"/>
        <v>6.1904551296142611E-6</v>
      </c>
      <c r="G32" s="8">
        <f t="shared" si="2"/>
        <v>2.894845627489082E-3</v>
      </c>
    </row>
    <row r="33" spans="2:7" x14ac:dyDescent="0.25">
      <c r="B33" s="3">
        <v>28</v>
      </c>
      <c r="C33" s="2" t="s">
        <v>122</v>
      </c>
      <c r="D33" s="23">
        <v>6</v>
      </c>
      <c r="E33" s="11">
        <f t="shared" si="0"/>
        <v>1.2830642996981591E-3</v>
      </c>
      <c r="F33" s="11">
        <f t="shared" si="1"/>
        <v>3.7142730777685575E-5</v>
      </c>
      <c r="G33" s="8">
        <f t="shared" si="2"/>
        <v>1.7369073764934496E-2</v>
      </c>
    </row>
    <row r="34" spans="2:7" x14ac:dyDescent="0.25">
      <c r="B34" s="3">
        <v>29</v>
      </c>
      <c r="C34" s="2" t="s">
        <v>115</v>
      </c>
      <c r="D34" s="23">
        <v>67</v>
      </c>
      <c r="E34" s="11">
        <f t="shared" si="0"/>
        <v>1.4327551346629443E-2</v>
      </c>
      <c r="F34" s="11">
        <f t="shared" si="1"/>
        <v>4.1476049368415553E-4</v>
      </c>
      <c r="G34" s="8">
        <f t="shared" si="2"/>
        <v>0.19395465704176851</v>
      </c>
    </row>
    <row r="35" spans="2:7" x14ac:dyDescent="0.25">
      <c r="B35" s="3">
        <v>30</v>
      </c>
      <c r="C35" s="2" t="s">
        <v>90</v>
      </c>
      <c r="D35" s="23">
        <v>16</v>
      </c>
      <c r="E35" s="11">
        <f t="shared" si="0"/>
        <v>3.4215047991950909E-3</v>
      </c>
      <c r="F35" s="11">
        <f t="shared" si="1"/>
        <v>9.9047282073828178E-5</v>
      </c>
      <c r="G35" s="8">
        <f t="shared" si="2"/>
        <v>4.6317530039825312E-2</v>
      </c>
    </row>
    <row r="36" spans="2:7" x14ac:dyDescent="0.25">
      <c r="B36" s="3">
        <v>31</v>
      </c>
      <c r="C36" s="2" t="s">
        <v>23</v>
      </c>
      <c r="D36" s="23">
        <v>303</v>
      </c>
      <c r="E36" s="11">
        <f t="shared" si="0"/>
        <v>6.4794747134757039E-2</v>
      </c>
      <c r="F36" s="11">
        <f t="shared" si="1"/>
        <v>1.8757079042731216E-3</v>
      </c>
      <c r="G36" s="8">
        <f t="shared" si="2"/>
        <v>0.87713822512919193</v>
      </c>
    </row>
    <row r="37" spans="2:7" x14ac:dyDescent="0.25">
      <c r="B37" s="3">
        <v>32</v>
      </c>
      <c r="C37" s="2" t="s">
        <v>79</v>
      </c>
      <c r="D37" s="23">
        <v>305</v>
      </c>
      <c r="E37" s="11">
        <f t="shared" si="0"/>
        <v>6.5222435234656415E-2</v>
      </c>
      <c r="F37" s="11">
        <f t="shared" si="1"/>
        <v>1.8880888145323498E-3</v>
      </c>
      <c r="G37" s="8">
        <f t="shared" si="2"/>
        <v>0.88292791638417012</v>
      </c>
    </row>
    <row r="38" spans="2:7" x14ac:dyDescent="0.25">
      <c r="B38" s="3">
        <v>33</v>
      </c>
      <c r="C38" s="2" t="s">
        <v>80</v>
      </c>
      <c r="D38" s="23">
        <v>70</v>
      </c>
      <c r="E38" s="11">
        <f t="shared" si="0"/>
        <v>1.4969083496478523E-2</v>
      </c>
      <c r="F38" s="11">
        <f t="shared" si="1"/>
        <v>4.3333185907299835E-4</v>
      </c>
      <c r="G38" s="8">
        <f t="shared" si="2"/>
        <v>0.20263919392423574</v>
      </c>
    </row>
    <row r="39" spans="2:7" x14ac:dyDescent="0.25">
      <c r="B39" s="3">
        <v>34</v>
      </c>
      <c r="C39" s="2" t="s">
        <v>116</v>
      </c>
      <c r="D39" s="23">
        <v>499</v>
      </c>
      <c r="E39" s="11">
        <f t="shared" si="0"/>
        <v>0.10670818092489689</v>
      </c>
      <c r="F39" s="11">
        <f t="shared" si="1"/>
        <v>3.0890371096775164E-3</v>
      </c>
      <c r="G39" s="8">
        <f t="shared" si="2"/>
        <v>1.4445279681170518</v>
      </c>
    </row>
    <row r="40" spans="2:7" x14ac:dyDescent="0.25">
      <c r="B40" s="3">
        <v>35</v>
      </c>
      <c r="C40" s="2" t="s">
        <v>89</v>
      </c>
      <c r="D40" s="23">
        <v>10</v>
      </c>
      <c r="E40" s="11">
        <f t="shared" si="0"/>
        <v>2.1384404994969318E-3</v>
      </c>
      <c r="F40" s="11">
        <f t="shared" si="1"/>
        <v>6.1904551296142616E-5</v>
      </c>
      <c r="G40" s="8">
        <f t="shared" si="2"/>
        <v>2.8948456274890823E-2</v>
      </c>
    </row>
    <row r="41" spans="2:7" x14ac:dyDescent="0.25">
      <c r="B41" s="3">
        <v>36</v>
      </c>
      <c r="C41" s="2" t="s">
        <v>85</v>
      </c>
      <c r="D41" s="23">
        <v>105</v>
      </c>
      <c r="E41" s="11">
        <f t="shared" si="0"/>
        <v>2.2453625244717782E-2</v>
      </c>
      <c r="F41" s="11">
        <f t="shared" si="1"/>
        <v>6.4999778860949751E-4</v>
      </c>
      <c r="G41" s="8">
        <f t="shared" si="2"/>
        <v>0.30395879088635364</v>
      </c>
    </row>
    <row r="42" spans="2:7" x14ac:dyDescent="0.25">
      <c r="B42" s="3">
        <v>37</v>
      </c>
      <c r="C42" s="2" t="s">
        <v>27</v>
      </c>
      <c r="D42" s="23">
        <v>0</v>
      </c>
      <c r="E42" s="11">
        <f t="shared" si="0"/>
        <v>0</v>
      </c>
      <c r="F42" s="11">
        <f t="shared" si="1"/>
        <v>0</v>
      </c>
      <c r="G42" s="8">
        <f t="shared" si="2"/>
        <v>0</v>
      </c>
    </row>
    <row r="43" spans="2:7" x14ac:dyDescent="0.25">
      <c r="B43" s="3">
        <v>38</v>
      </c>
      <c r="C43" s="2" t="s">
        <v>30</v>
      </c>
      <c r="D43" s="23">
        <v>413</v>
      </c>
      <c r="E43" s="11">
        <f t="shared" si="0"/>
        <v>8.8317592629223285E-2</v>
      </c>
      <c r="F43" s="11">
        <f t="shared" si="1"/>
        <v>2.5566579685306901E-3</v>
      </c>
      <c r="G43" s="8">
        <f t="shared" si="2"/>
        <v>1.1955712441529909</v>
      </c>
    </row>
    <row r="44" spans="2:7" x14ac:dyDescent="0.25">
      <c r="B44" s="3">
        <v>39</v>
      </c>
      <c r="C44" s="2" t="s">
        <v>117</v>
      </c>
      <c r="D44" s="23">
        <v>0</v>
      </c>
      <c r="E44" s="11">
        <f t="shared" si="0"/>
        <v>0</v>
      </c>
      <c r="F44" s="11">
        <f t="shared" si="1"/>
        <v>0</v>
      </c>
      <c r="G44" s="8">
        <f t="shared" si="2"/>
        <v>0</v>
      </c>
    </row>
    <row r="45" spans="2:7" x14ac:dyDescent="0.25">
      <c r="B45" s="3">
        <v>40</v>
      </c>
      <c r="C45" s="2" t="s">
        <v>31</v>
      </c>
      <c r="D45" s="23">
        <v>3</v>
      </c>
      <c r="E45" s="11">
        <f t="shared" si="0"/>
        <v>6.4153214984907954E-4</v>
      </c>
      <c r="F45" s="11">
        <f t="shared" si="1"/>
        <v>1.8571365388842788E-5</v>
      </c>
      <c r="G45" s="8">
        <f t="shared" si="2"/>
        <v>8.6845368824672482E-3</v>
      </c>
    </row>
    <row r="46" spans="2:7" ht="24.75" customHeight="1" x14ac:dyDescent="0.25">
      <c r="B46" s="3"/>
      <c r="C46" s="4" t="s">
        <v>32</v>
      </c>
      <c r="D46" s="7">
        <f>SUM(D6:D45)</f>
        <v>11849.67</v>
      </c>
      <c r="E46" s="13">
        <f>D46/$E$49</f>
        <v>2.5339814233673805</v>
      </c>
      <c r="F46" s="13">
        <f>SUM(F6:F45)</f>
        <v>7.3354850435736238E-2</v>
      </c>
      <c r="G46" s="9">
        <f>(F46*$E$49)/10</f>
        <v>34.302965386688555</v>
      </c>
    </row>
    <row r="48" spans="2:7" x14ac:dyDescent="0.25">
      <c r="B48" s="17" t="s">
        <v>66</v>
      </c>
      <c r="C48" s="18"/>
    </row>
    <row r="49" spans="2:17" ht="23.25" customHeight="1" x14ac:dyDescent="0.25">
      <c r="B49" s="3">
        <v>1</v>
      </c>
      <c r="C49" s="2" t="s">
        <v>54</v>
      </c>
      <c r="D49" s="3" t="s">
        <v>55</v>
      </c>
      <c r="E49" s="21">
        <v>4676.3050000000003</v>
      </c>
    </row>
    <row r="50" spans="2:17" ht="23.25" customHeight="1" x14ac:dyDescent="0.25">
      <c r="B50" s="3">
        <v>2</v>
      </c>
      <c r="C50" s="2" t="s">
        <v>56</v>
      </c>
      <c r="D50" s="3" t="s">
        <v>57</v>
      </c>
      <c r="E50" s="22">
        <v>1.2</v>
      </c>
    </row>
    <row r="51" spans="2:17" ht="23.25" customHeight="1" x14ac:dyDescent="0.25">
      <c r="B51" s="3">
        <v>3</v>
      </c>
      <c r="C51" s="2" t="s">
        <v>58</v>
      </c>
      <c r="D51" s="3" t="s">
        <v>59</v>
      </c>
      <c r="E51" s="6">
        <f>D46</f>
        <v>11849.67</v>
      </c>
    </row>
    <row r="52" spans="2:17" ht="23.25" customHeight="1" x14ac:dyDescent="0.25">
      <c r="B52" s="3">
        <v>4</v>
      </c>
      <c r="C52" s="2" t="s">
        <v>56</v>
      </c>
      <c r="D52" s="3" t="s">
        <v>59</v>
      </c>
      <c r="E52" s="6">
        <f>E49*E50</f>
        <v>5611.5659999999998</v>
      </c>
    </row>
    <row r="53" spans="2:17" ht="30" x14ac:dyDescent="0.25">
      <c r="B53" s="3">
        <v>5</v>
      </c>
      <c r="C53" s="14" t="s">
        <v>60</v>
      </c>
      <c r="D53" s="3" t="s">
        <v>59</v>
      </c>
      <c r="E53" s="6">
        <f>E51-E52</f>
        <v>6238.1040000000003</v>
      </c>
    </row>
    <row r="54" spans="2:17" ht="23.25" customHeight="1" x14ac:dyDescent="0.25">
      <c r="B54" s="3">
        <v>6</v>
      </c>
      <c r="C54" s="2" t="s">
        <v>70</v>
      </c>
      <c r="D54" s="3" t="s">
        <v>62</v>
      </c>
      <c r="E54" s="23">
        <v>54989.409260712142</v>
      </c>
      <c r="O54" s="27"/>
      <c r="P54" s="27" t="s">
        <v>111</v>
      </c>
      <c r="Q54" s="27" t="s">
        <v>110</v>
      </c>
    </row>
    <row r="55" spans="2:17" ht="23.25" customHeight="1" x14ac:dyDescent="0.25">
      <c r="B55" s="3">
        <v>7</v>
      </c>
      <c r="C55" s="2" t="s">
        <v>63</v>
      </c>
      <c r="D55" s="3" t="s">
        <v>64</v>
      </c>
      <c r="E55" s="8">
        <f>(E54*E53)/10^7</f>
        <v>34.302965386688548</v>
      </c>
      <c r="O55" s="27" t="s">
        <v>112</v>
      </c>
      <c r="P55" s="29">
        <v>53711.104761717099</v>
      </c>
      <c r="Q55" s="29">
        <v>11164.67</v>
      </c>
    </row>
    <row r="56" spans="2:17" ht="23.25" customHeight="1" x14ac:dyDescent="0.25">
      <c r="B56" s="3">
        <v>8</v>
      </c>
      <c r="C56" s="2" t="s">
        <v>63</v>
      </c>
      <c r="D56" s="3" t="s">
        <v>65</v>
      </c>
      <c r="E56" s="11">
        <f>(E55*10^7)/(E49*10^6)</f>
        <v>7.3354850435736224E-2</v>
      </c>
      <c r="O56" s="27" t="s">
        <v>113</v>
      </c>
      <c r="P56" s="29">
        <v>75824.223699829003</v>
      </c>
      <c r="Q56" s="29">
        <v>685</v>
      </c>
    </row>
    <row r="57" spans="2:17" x14ac:dyDescent="0.25">
      <c r="O57" s="27" t="s">
        <v>53</v>
      </c>
      <c r="P57" s="28">
        <f>(P55*Q55+P56*Q56)/Q57</f>
        <v>54989.409260712142</v>
      </c>
      <c r="Q57" s="28">
        <f>SUM(Q55:Q56)</f>
        <v>11849.67</v>
      </c>
    </row>
  </sheetData>
  <mergeCells count="2">
    <mergeCell ref="B3:G3"/>
    <mergeCell ref="B48:C4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51"/>
  <sheetViews>
    <sheetView topLeftCell="A22" workbookViewId="0">
      <selection activeCell="K52" sqref="K52"/>
    </sheetView>
  </sheetViews>
  <sheetFormatPr defaultRowHeight="15" x14ac:dyDescent="0.25"/>
  <cols>
    <col min="2" max="2" width="4.28515625" bestFit="1" customWidth="1"/>
    <col min="3" max="3" width="55.5703125" bestFit="1" customWidth="1"/>
    <col min="4" max="4" width="14.28515625" bestFit="1" customWidth="1"/>
    <col min="5" max="5" width="13.85546875" customWidth="1"/>
    <col min="6" max="7" width="13.28515625" customWidth="1"/>
    <col min="15" max="15" width="13" bestFit="1" customWidth="1"/>
    <col min="16" max="16" width="12.85546875" bestFit="1" customWidth="1"/>
  </cols>
  <sheetData>
    <row r="3" spans="2:7" ht="20.25" x14ac:dyDescent="0.25">
      <c r="B3" s="20" t="s">
        <v>71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6">
        <v>20.02</v>
      </c>
      <c r="E6" s="24">
        <f>D6/$E$44</f>
        <v>5.8219642178938442E-3</v>
      </c>
      <c r="F6" s="24">
        <f>E6*$E$51/$E$41</f>
        <v>-1.6177421522745397E-4</v>
      </c>
      <c r="G6" s="24">
        <f>(F6*$E$44)/10</f>
        <v>-5.5629331745107646E-2</v>
      </c>
    </row>
    <row r="7" spans="2:7" x14ac:dyDescent="0.25">
      <c r="B7" s="3">
        <v>2</v>
      </c>
      <c r="C7" s="2" t="s">
        <v>73</v>
      </c>
      <c r="D7" s="26">
        <v>510.94</v>
      </c>
      <c r="E7" s="24">
        <f>D7/$E$44</f>
        <v>0.14858513473979426</v>
      </c>
      <c r="F7" s="24">
        <f>E7*$E$51/$E$41</f>
        <v>-4.1287171592565104E-3</v>
      </c>
      <c r="G7" s="24">
        <f>(F7*$E$44)/10</f>
        <v>-1.4197427952969681</v>
      </c>
    </row>
    <row r="8" spans="2:7" x14ac:dyDescent="0.25">
      <c r="B8" s="3">
        <v>3</v>
      </c>
      <c r="C8" s="2" t="s">
        <v>75</v>
      </c>
      <c r="D8" s="26">
        <v>123.4</v>
      </c>
      <c r="E8" s="24">
        <f>D8/$E$44</f>
        <v>3.588563359081421E-2</v>
      </c>
      <c r="F8" s="24">
        <f>E8*$E$51/$E$41</f>
        <v>-9.9714975819519577E-4</v>
      </c>
      <c r="G8" s="24">
        <f>(F8*$E$44)/10</f>
        <v>-0.34289008678053362</v>
      </c>
    </row>
    <row r="9" spans="2:7" x14ac:dyDescent="0.25">
      <c r="B9" s="3">
        <v>4</v>
      </c>
      <c r="C9" s="2" t="s">
        <v>0</v>
      </c>
      <c r="D9" s="26">
        <v>66.400000000000006</v>
      </c>
      <c r="E9" s="24">
        <f>D9/$E$44</f>
        <v>1.930961159181575E-2</v>
      </c>
      <c r="F9" s="24">
        <f>E9*$E$51/$E$41</f>
        <v>-5.365538407144328E-4</v>
      </c>
      <c r="G9" s="24">
        <f>(F9*$E$44)/10</f>
        <v>-0.18450487651724018</v>
      </c>
    </row>
    <row r="10" spans="2:7" x14ac:dyDescent="0.25">
      <c r="B10" s="3">
        <v>5</v>
      </c>
      <c r="C10" s="2" t="s">
        <v>1</v>
      </c>
      <c r="D10" s="26">
        <v>0</v>
      </c>
      <c r="E10" s="24">
        <f>D10/$E$44</f>
        <v>0</v>
      </c>
      <c r="F10" s="24">
        <f>E10*$E$51/$E$41</f>
        <v>0</v>
      </c>
      <c r="G10" s="24">
        <f>(F10*$E$44)/10</f>
        <v>0</v>
      </c>
    </row>
    <row r="11" spans="2:7" x14ac:dyDescent="0.25">
      <c r="B11" s="3">
        <v>6</v>
      </c>
      <c r="C11" s="2" t="s">
        <v>2</v>
      </c>
      <c r="D11" s="26">
        <v>0</v>
      </c>
      <c r="E11" s="24">
        <f>D11/$E$44</f>
        <v>0</v>
      </c>
      <c r="F11" s="24">
        <f>E11*$E$51/$E$41</f>
        <v>0</v>
      </c>
      <c r="G11" s="24">
        <f>(F11*$E$44)/10</f>
        <v>0</v>
      </c>
    </row>
    <row r="12" spans="2:7" x14ac:dyDescent="0.25">
      <c r="B12" s="3">
        <v>7</v>
      </c>
      <c r="C12" s="2" t="s">
        <v>3</v>
      </c>
      <c r="D12" s="26">
        <v>0</v>
      </c>
      <c r="E12" s="24">
        <f>D12/$E$44</f>
        <v>0</v>
      </c>
      <c r="F12" s="24">
        <f>E12*$E$51/$E$41</f>
        <v>0</v>
      </c>
      <c r="G12" s="24">
        <f>(F12*$E$44)/10</f>
        <v>0</v>
      </c>
    </row>
    <row r="13" spans="2:7" x14ac:dyDescent="0.25">
      <c r="B13" s="3">
        <v>8</v>
      </c>
      <c r="C13" s="2" t="s">
        <v>82</v>
      </c>
      <c r="D13" s="26">
        <v>240.56</v>
      </c>
      <c r="E13" s="24">
        <f>D13/$E$44</f>
        <v>6.9956628983843319E-2</v>
      </c>
      <c r="F13" s="24">
        <f>E13*$E$51/$E$41</f>
        <v>-1.943876384371445E-3</v>
      </c>
      <c r="G13" s="24">
        <f>(F13*$E$44)/10</f>
        <v>-0.66844116106908569</v>
      </c>
    </row>
    <row r="14" spans="2:7" x14ac:dyDescent="0.25">
      <c r="B14" s="3">
        <v>9</v>
      </c>
      <c r="C14" s="2" t="s">
        <v>76</v>
      </c>
      <c r="D14" s="26">
        <v>0</v>
      </c>
      <c r="E14" s="24">
        <f>D14/$E$44</f>
        <v>0</v>
      </c>
      <c r="F14" s="24">
        <f>E14*$E$51/$E$41</f>
        <v>0</v>
      </c>
      <c r="G14" s="24">
        <f>(F14*$E$44)/10</f>
        <v>0</v>
      </c>
    </row>
    <row r="15" spans="2:7" x14ac:dyDescent="0.25">
      <c r="B15" s="3">
        <v>10</v>
      </c>
      <c r="C15" s="2" t="s">
        <v>83</v>
      </c>
      <c r="D15" s="26">
        <v>0</v>
      </c>
      <c r="E15" s="24">
        <f>D15/$E$44</f>
        <v>0</v>
      </c>
      <c r="F15" s="24">
        <f>E15*$E$51/$E$41</f>
        <v>0</v>
      </c>
      <c r="G15" s="24">
        <f>(F15*$E$44)/10</f>
        <v>0</v>
      </c>
    </row>
    <row r="16" spans="2:7" x14ac:dyDescent="0.25">
      <c r="B16" s="3">
        <v>11</v>
      </c>
      <c r="C16" s="2" t="s">
        <v>77</v>
      </c>
      <c r="D16" s="26">
        <v>0</v>
      </c>
      <c r="E16" s="24">
        <f>D16/$E$44</f>
        <v>0</v>
      </c>
      <c r="F16" s="24">
        <f>E16*$E$51/$E$41</f>
        <v>0</v>
      </c>
      <c r="G16" s="24">
        <f>(F16*$E$44)/10</f>
        <v>0</v>
      </c>
    </row>
    <row r="17" spans="2:7" x14ac:dyDescent="0.25">
      <c r="B17" s="3">
        <v>12</v>
      </c>
      <c r="C17" s="2" t="s">
        <v>4</v>
      </c>
      <c r="D17" s="26">
        <v>0</v>
      </c>
      <c r="E17" s="24">
        <f>D17/$E$44</f>
        <v>0</v>
      </c>
      <c r="F17" s="24">
        <f>E17*$E$51/$E$41</f>
        <v>0</v>
      </c>
      <c r="G17" s="24">
        <f>(F17*$E$44)/10</f>
        <v>0</v>
      </c>
    </row>
    <row r="18" spans="2:7" x14ac:dyDescent="0.25">
      <c r="B18" s="3">
        <v>13</v>
      </c>
      <c r="C18" s="2" t="s">
        <v>5</v>
      </c>
      <c r="D18" s="26">
        <v>0</v>
      </c>
      <c r="E18" s="24">
        <f>D18/$E$44</f>
        <v>0</v>
      </c>
      <c r="F18" s="24">
        <f>E18*$E$51/$E$41</f>
        <v>0</v>
      </c>
      <c r="G18" s="24">
        <f>(F18*$E$44)/10</f>
        <v>0</v>
      </c>
    </row>
    <row r="19" spans="2:7" x14ac:dyDescent="0.25">
      <c r="B19" s="3">
        <v>14</v>
      </c>
      <c r="C19" s="2" t="s">
        <v>114</v>
      </c>
      <c r="D19" s="26">
        <v>0</v>
      </c>
      <c r="E19" s="24">
        <f>D19/$E$44</f>
        <v>0</v>
      </c>
      <c r="F19" s="24">
        <f>E19*$E$51/$E$41</f>
        <v>0</v>
      </c>
      <c r="G19" s="24">
        <f>(F19*$E$44)/10</f>
        <v>0</v>
      </c>
    </row>
    <row r="20" spans="2:7" x14ac:dyDescent="0.25">
      <c r="B20" s="3">
        <v>15</v>
      </c>
      <c r="C20" s="2" t="s">
        <v>9</v>
      </c>
      <c r="D20" s="26">
        <v>0</v>
      </c>
      <c r="E20" s="24">
        <f>D20/$E$44</f>
        <v>0</v>
      </c>
      <c r="F20" s="24">
        <f>E20*$E$51/$E$41</f>
        <v>0</v>
      </c>
      <c r="G20" s="24">
        <f>(F20*$E$44)/10</f>
        <v>0</v>
      </c>
    </row>
    <row r="21" spans="2:7" x14ac:dyDescent="0.25">
      <c r="B21" s="3">
        <v>16</v>
      </c>
      <c r="C21" s="2" t="s">
        <v>43</v>
      </c>
      <c r="D21" s="26">
        <v>0</v>
      </c>
      <c r="E21" s="24">
        <f>D21/$E$44</f>
        <v>0</v>
      </c>
      <c r="F21" s="24">
        <f>E21*$E$51/$E$41</f>
        <v>0</v>
      </c>
      <c r="G21" s="24">
        <f>(F21*$E$44)/10</f>
        <v>0</v>
      </c>
    </row>
    <row r="22" spans="2:7" x14ac:dyDescent="0.25">
      <c r="B22" s="3">
        <v>17</v>
      </c>
      <c r="C22" s="2" t="s">
        <v>44</v>
      </c>
      <c r="D22" s="26">
        <v>38.78</v>
      </c>
      <c r="E22" s="24">
        <f>D22/$E$44</f>
        <v>1.1277511107388775E-2</v>
      </c>
      <c r="F22" s="24">
        <f>E22*$E$51/$E$41</f>
        <v>-3.1336683648954368E-4</v>
      </c>
      <c r="G22" s="24">
        <f>(F22*$E$44)/10</f>
        <v>-0.10775751673702669</v>
      </c>
    </row>
    <row r="23" spans="2:7" x14ac:dyDescent="0.25">
      <c r="B23" s="3">
        <v>18</v>
      </c>
      <c r="C23" s="2" t="s">
        <v>46</v>
      </c>
      <c r="D23" s="26">
        <v>0</v>
      </c>
      <c r="E23" s="24">
        <f>D23/$E$44</f>
        <v>0</v>
      </c>
      <c r="F23" s="24">
        <f>E23*$E$51/$E$41</f>
        <v>0</v>
      </c>
      <c r="G23" s="24">
        <f>(F23*$E$44)/10</f>
        <v>0</v>
      </c>
    </row>
    <row r="24" spans="2:7" x14ac:dyDescent="0.25">
      <c r="B24" s="3">
        <v>19</v>
      </c>
      <c r="C24" s="2" t="s">
        <v>47</v>
      </c>
      <c r="D24" s="26">
        <v>0</v>
      </c>
      <c r="E24" s="24">
        <f t="shared" ref="E24:E40" si="0">D24/$E$44</f>
        <v>0</v>
      </c>
      <c r="F24" s="24">
        <f t="shared" ref="F24:F40" si="1">E24*$E$51/$E$41</f>
        <v>0</v>
      </c>
      <c r="G24" s="24">
        <f t="shared" ref="G24:G40" si="2">(F24*$E$44)/10</f>
        <v>0</v>
      </c>
    </row>
    <row r="25" spans="2:7" x14ac:dyDescent="0.25">
      <c r="B25" s="3">
        <v>20</v>
      </c>
      <c r="C25" s="2" t="s">
        <v>13</v>
      </c>
      <c r="D25" s="26">
        <v>0</v>
      </c>
      <c r="E25" s="24">
        <f t="shared" si="0"/>
        <v>0</v>
      </c>
      <c r="F25" s="24">
        <f t="shared" si="1"/>
        <v>0</v>
      </c>
      <c r="G25" s="24">
        <f t="shared" si="2"/>
        <v>0</v>
      </c>
    </row>
    <row r="26" spans="2:7" x14ac:dyDescent="0.25">
      <c r="B26" s="3">
        <v>21</v>
      </c>
      <c r="C26" s="2" t="s">
        <v>17</v>
      </c>
      <c r="D26" s="26">
        <v>0</v>
      </c>
      <c r="E26" s="24">
        <f t="shared" si="0"/>
        <v>0</v>
      </c>
      <c r="F26" s="24">
        <f t="shared" si="1"/>
        <v>0</v>
      </c>
      <c r="G26" s="24">
        <f t="shared" si="2"/>
        <v>0</v>
      </c>
    </row>
    <row r="27" spans="2:7" x14ac:dyDescent="0.25">
      <c r="B27" s="3">
        <v>22</v>
      </c>
      <c r="C27" s="2" t="s">
        <v>21</v>
      </c>
      <c r="D27" s="26">
        <v>0</v>
      </c>
      <c r="E27" s="24">
        <f t="shared" si="0"/>
        <v>0</v>
      </c>
      <c r="F27" s="24">
        <f t="shared" si="1"/>
        <v>0</v>
      </c>
      <c r="G27" s="24">
        <f t="shared" si="2"/>
        <v>0</v>
      </c>
    </row>
    <row r="28" spans="2:7" x14ac:dyDescent="0.25">
      <c r="B28" s="3">
        <v>23</v>
      </c>
      <c r="C28" s="2" t="s">
        <v>78</v>
      </c>
      <c r="D28" s="26">
        <v>0</v>
      </c>
      <c r="E28" s="24">
        <f t="shared" si="0"/>
        <v>0</v>
      </c>
      <c r="F28" s="24">
        <f t="shared" si="1"/>
        <v>0</v>
      </c>
      <c r="G28" s="24">
        <f t="shared" si="2"/>
        <v>0</v>
      </c>
    </row>
    <row r="29" spans="2:7" x14ac:dyDescent="0.25">
      <c r="B29" s="3">
        <v>24</v>
      </c>
      <c r="C29" s="2" t="s">
        <v>115</v>
      </c>
      <c r="D29" s="26">
        <v>0</v>
      </c>
      <c r="E29" s="24">
        <f t="shared" si="0"/>
        <v>0</v>
      </c>
      <c r="F29" s="24">
        <f t="shared" si="1"/>
        <v>0</v>
      </c>
      <c r="G29" s="24">
        <f t="shared" si="2"/>
        <v>0</v>
      </c>
    </row>
    <row r="30" spans="2:7" x14ac:dyDescent="0.25">
      <c r="B30" s="3">
        <v>25</v>
      </c>
      <c r="C30" s="2" t="s">
        <v>22</v>
      </c>
      <c r="D30" s="26">
        <v>0</v>
      </c>
      <c r="E30" s="24">
        <f t="shared" si="0"/>
        <v>0</v>
      </c>
      <c r="F30" s="24">
        <f t="shared" si="1"/>
        <v>0</v>
      </c>
      <c r="G30" s="24">
        <f t="shared" si="2"/>
        <v>0</v>
      </c>
    </row>
    <row r="31" spans="2:7" x14ac:dyDescent="0.25">
      <c r="B31" s="3">
        <v>26</v>
      </c>
      <c r="C31" s="2" t="s">
        <v>90</v>
      </c>
      <c r="D31" s="26">
        <v>0</v>
      </c>
      <c r="E31" s="24">
        <f t="shared" si="0"/>
        <v>0</v>
      </c>
      <c r="F31" s="24">
        <f t="shared" si="1"/>
        <v>0</v>
      </c>
      <c r="G31" s="24">
        <f t="shared" si="2"/>
        <v>0</v>
      </c>
    </row>
    <row r="32" spans="2:7" x14ac:dyDescent="0.25">
      <c r="B32" s="3">
        <v>27</v>
      </c>
      <c r="C32" s="2" t="s">
        <v>23</v>
      </c>
      <c r="D32" s="26">
        <v>0</v>
      </c>
      <c r="E32" s="24">
        <f t="shared" si="0"/>
        <v>0</v>
      </c>
      <c r="F32" s="24">
        <f t="shared" si="1"/>
        <v>0</v>
      </c>
      <c r="G32" s="24">
        <f t="shared" si="2"/>
        <v>0</v>
      </c>
    </row>
    <row r="33" spans="2:16" x14ac:dyDescent="0.25">
      <c r="B33" s="3">
        <v>28</v>
      </c>
      <c r="C33" s="2" t="s">
        <v>79</v>
      </c>
      <c r="D33" s="26">
        <v>181.33999999999997</v>
      </c>
      <c r="E33" s="24">
        <f t="shared" si="0"/>
        <v>5.2735014549094385E-2</v>
      </c>
      <c r="F33" s="24">
        <f t="shared" si="1"/>
        <v>-1.4653414679993255E-3</v>
      </c>
      <c r="G33" s="24">
        <f t="shared" si="2"/>
        <v>-0.50388726366922165</v>
      </c>
    </row>
    <row r="34" spans="2:16" x14ac:dyDescent="0.25">
      <c r="B34" s="3">
        <v>29</v>
      </c>
      <c r="C34" s="2" t="s">
        <v>80</v>
      </c>
      <c r="D34" s="26">
        <v>0</v>
      </c>
      <c r="E34" s="24">
        <f t="shared" si="0"/>
        <v>0</v>
      </c>
      <c r="F34" s="24">
        <f t="shared" si="1"/>
        <v>0</v>
      </c>
      <c r="G34" s="24">
        <f t="shared" si="2"/>
        <v>0</v>
      </c>
    </row>
    <row r="35" spans="2:16" x14ac:dyDescent="0.25">
      <c r="B35" s="3">
        <v>30</v>
      </c>
      <c r="C35" s="2" t="s">
        <v>116</v>
      </c>
      <c r="D35" s="26">
        <v>0</v>
      </c>
      <c r="E35" s="24">
        <f t="shared" si="0"/>
        <v>0</v>
      </c>
      <c r="F35" s="24">
        <f t="shared" si="1"/>
        <v>0</v>
      </c>
      <c r="G35" s="24">
        <f t="shared" si="2"/>
        <v>0</v>
      </c>
    </row>
    <row r="36" spans="2:16" x14ac:dyDescent="0.25">
      <c r="B36" s="3">
        <v>31</v>
      </c>
      <c r="C36" s="2" t="s">
        <v>89</v>
      </c>
      <c r="D36" s="26">
        <v>0</v>
      </c>
      <c r="E36" s="24">
        <f t="shared" si="0"/>
        <v>0</v>
      </c>
      <c r="F36" s="24">
        <f t="shared" si="1"/>
        <v>0</v>
      </c>
      <c r="G36" s="24">
        <f t="shared" si="2"/>
        <v>0</v>
      </c>
    </row>
    <row r="37" spans="2:16" x14ac:dyDescent="0.25">
      <c r="B37" s="3">
        <v>32</v>
      </c>
      <c r="C37" s="2" t="s">
        <v>85</v>
      </c>
      <c r="D37" s="26">
        <v>0</v>
      </c>
      <c r="E37" s="24">
        <f t="shared" si="0"/>
        <v>0</v>
      </c>
      <c r="F37" s="24">
        <f t="shared" si="1"/>
        <v>0</v>
      </c>
      <c r="G37" s="24">
        <f t="shared" si="2"/>
        <v>0</v>
      </c>
    </row>
    <row r="38" spans="2:16" x14ac:dyDescent="0.25">
      <c r="B38" s="3">
        <v>33</v>
      </c>
      <c r="C38" s="2" t="s">
        <v>29</v>
      </c>
      <c r="D38" s="26">
        <v>0</v>
      </c>
      <c r="E38" s="24">
        <f t="shared" si="0"/>
        <v>0</v>
      </c>
      <c r="F38" s="24">
        <f t="shared" si="1"/>
        <v>0</v>
      </c>
      <c r="G38" s="24">
        <f t="shared" si="2"/>
        <v>0</v>
      </c>
    </row>
    <row r="39" spans="2:16" x14ac:dyDescent="0.25">
      <c r="B39" s="3">
        <v>34</v>
      </c>
      <c r="C39" s="2" t="s">
        <v>30</v>
      </c>
      <c r="D39" s="26">
        <v>0</v>
      </c>
      <c r="E39" s="24">
        <f t="shared" si="0"/>
        <v>0</v>
      </c>
      <c r="F39" s="24">
        <f t="shared" si="1"/>
        <v>0</v>
      </c>
      <c r="G39" s="24">
        <f t="shared" si="2"/>
        <v>0</v>
      </c>
    </row>
    <row r="40" spans="2:16" x14ac:dyDescent="0.25">
      <c r="B40" s="3">
        <v>35</v>
      </c>
      <c r="C40" s="2" t="s">
        <v>117</v>
      </c>
      <c r="D40" s="26">
        <v>0</v>
      </c>
      <c r="E40" s="24">
        <f t="shared" si="0"/>
        <v>0</v>
      </c>
      <c r="F40" s="24">
        <f t="shared" si="1"/>
        <v>0</v>
      </c>
      <c r="G40" s="24">
        <f t="shared" si="2"/>
        <v>0</v>
      </c>
    </row>
    <row r="41" spans="2:16" ht="24.75" customHeight="1" x14ac:dyDescent="0.25">
      <c r="B41" s="3"/>
      <c r="C41" s="4" t="s">
        <v>32</v>
      </c>
      <c r="D41" s="25">
        <f>SUM(D6:D40)</f>
        <v>1181.4399999999998</v>
      </c>
      <c r="E41" s="30">
        <f>D41/$E$44</f>
        <v>0.34357149878064447</v>
      </c>
      <c r="F41" s="25">
        <f>SUM(F6:F40)</f>
        <v>-9.5467796622539063E-3</v>
      </c>
      <c r="G41" s="25">
        <f>(F41*$E$44)/10</f>
        <v>-3.2828530318151836</v>
      </c>
    </row>
    <row r="43" spans="2:16" x14ac:dyDescent="0.25">
      <c r="B43" s="17" t="s">
        <v>66</v>
      </c>
      <c r="C43" s="18"/>
    </row>
    <row r="44" spans="2:16" ht="23.25" customHeight="1" x14ac:dyDescent="0.25">
      <c r="B44" s="3">
        <v>1</v>
      </c>
      <c r="C44" s="2" t="s">
        <v>54</v>
      </c>
      <c r="D44" s="3" t="s">
        <v>55</v>
      </c>
      <c r="E44" s="21">
        <v>3438.7020000000002</v>
      </c>
    </row>
    <row r="45" spans="2:16" ht="23.25" customHeight="1" x14ac:dyDescent="0.25">
      <c r="B45" s="3">
        <v>2</v>
      </c>
      <c r="C45" s="2" t="s">
        <v>56</v>
      </c>
      <c r="D45" s="3" t="s">
        <v>57</v>
      </c>
      <c r="E45" s="22">
        <v>0.5</v>
      </c>
    </row>
    <row r="46" spans="2:16" ht="23.25" customHeight="1" x14ac:dyDescent="0.25">
      <c r="B46" s="3">
        <v>3</v>
      </c>
      <c r="C46" s="2" t="s">
        <v>58</v>
      </c>
      <c r="D46" s="3" t="s">
        <v>59</v>
      </c>
      <c r="E46" s="6">
        <f>D41</f>
        <v>1181.4399999999998</v>
      </c>
    </row>
    <row r="47" spans="2:16" ht="23.25" customHeight="1" x14ac:dyDescent="0.25">
      <c r="B47" s="3">
        <v>4</v>
      </c>
      <c r="C47" s="2" t="s">
        <v>56</v>
      </c>
      <c r="D47" s="3" t="s">
        <v>59</v>
      </c>
      <c r="E47" s="6">
        <f>E44*E45</f>
        <v>1719.3510000000001</v>
      </c>
    </row>
    <row r="48" spans="2:16" ht="30" x14ac:dyDescent="0.25">
      <c r="B48" s="3">
        <v>5</v>
      </c>
      <c r="C48" s="14" t="s">
        <v>60</v>
      </c>
      <c r="D48" s="3" t="s">
        <v>59</v>
      </c>
      <c r="E48" s="6">
        <f>E46-E47</f>
        <v>-537.91100000000029</v>
      </c>
      <c r="N48" s="27"/>
      <c r="O48" s="27" t="s">
        <v>111</v>
      </c>
      <c r="P48" s="27" t="s">
        <v>110</v>
      </c>
    </row>
    <row r="49" spans="2:16" ht="23.25" customHeight="1" x14ac:dyDescent="0.25">
      <c r="B49" s="3">
        <v>6</v>
      </c>
      <c r="C49" s="2" t="s">
        <v>70</v>
      </c>
      <c r="D49" s="3" t="s">
        <v>62</v>
      </c>
      <c r="E49" s="23">
        <v>61029.669068213538</v>
      </c>
      <c r="N49" s="27" t="s">
        <v>112</v>
      </c>
      <c r="O49" s="29">
        <v>59339.131486075996</v>
      </c>
      <c r="P49" s="29">
        <v>989.1</v>
      </c>
    </row>
    <row r="50" spans="2:16" ht="23.25" customHeight="1" x14ac:dyDescent="0.25">
      <c r="B50" s="3">
        <v>7</v>
      </c>
      <c r="C50" s="2" t="s">
        <v>63</v>
      </c>
      <c r="D50" s="3" t="s">
        <v>64</v>
      </c>
      <c r="E50" s="8">
        <f>(E49*E48)/10^7</f>
        <v>-3.2828530318151827</v>
      </c>
      <c r="N50" s="27" t="s">
        <v>113</v>
      </c>
      <c r="O50" s="29">
        <v>69723.184314611819</v>
      </c>
      <c r="P50" s="29">
        <v>192.34</v>
      </c>
    </row>
    <row r="51" spans="2:16" ht="23.25" customHeight="1" x14ac:dyDescent="0.25">
      <c r="B51" s="3">
        <v>8</v>
      </c>
      <c r="C51" s="2" t="s">
        <v>63</v>
      </c>
      <c r="D51" s="3" t="s">
        <v>65</v>
      </c>
      <c r="E51" s="11">
        <f>(E50*10^7)/(E44*10^6)</f>
        <v>-9.5467796622539045E-3</v>
      </c>
      <c r="N51" s="27" t="s">
        <v>53</v>
      </c>
      <c r="O51" s="28">
        <f>(O49*P49+O50*P50)/P51</f>
        <v>61029.669068213538</v>
      </c>
      <c r="P51" s="28">
        <f>SUM(P49:P50)</f>
        <v>1181.44</v>
      </c>
    </row>
  </sheetData>
  <mergeCells count="2">
    <mergeCell ref="B3:G3"/>
    <mergeCell ref="B43:C4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57"/>
  <sheetViews>
    <sheetView topLeftCell="A25" workbookViewId="0">
      <selection activeCell="K52" sqref="K52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3.85546875" customWidth="1"/>
    <col min="6" max="7" width="13.28515625" customWidth="1"/>
    <col min="16" max="16" width="10" bestFit="1" customWidth="1"/>
    <col min="17" max="17" width="12.85546875" bestFit="1" customWidth="1"/>
  </cols>
  <sheetData>
    <row r="3" spans="2:7" ht="20.25" x14ac:dyDescent="0.25">
      <c r="B3" s="20" t="s">
        <v>69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3">
        <v>345.29999999999995</v>
      </c>
      <c r="E6" s="24">
        <f>D6/$E$49</f>
        <v>9.6154274562919917E-2</v>
      </c>
      <c r="F6" s="24">
        <f>E6*$E$56/$E$46</f>
        <v>-2.4872499821559815E-3</v>
      </c>
      <c r="G6" s="24">
        <f>(F6*$E$49)/10</f>
        <v>-0.89319733599202744</v>
      </c>
    </row>
    <row r="7" spans="2:7" x14ac:dyDescent="0.25">
      <c r="B7" s="3">
        <v>2</v>
      </c>
      <c r="C7" s="2" t="s">
        <v>73</v>
      </c>
      <c r="D7" s="23">
        <v>388.46000000000004</v>
      </c>
      <c r="E7" s="24">
        <f>D7/$E$49</f>
        <v>0.10817286271854006</v>
      </c>
      <c r="F7" s="24">
        <f>E7*$E$56/$E$46</f>
        <v>-2.7981382220339207E-3</v>
      </c>
      <c r="G7" s="24">
        <f>(F7*$E$49)/10</f>
        <v>-1.00484053616989</v>
      </c>
    </row>
    <row r="8" spans="2:7" x14ac:dyDescent="0.25">
      <c r="B8" s="3">
        <v>3</v>
      </c>
      <c r="C8" s="2" t="s">
        <v>118</v>
      </c>
      <c r="D8" s="23">
        <v>0</v>
      </c>
      <c r="E8" s="24">
        <f>D8/$E$49</f>
        <v>0</v>
      </c>
      <c r="F8" s="24">
        <f>E8*$E$56/$E$46</f>
        <v>0</v>
      </c>
      <c r="G8" s="24">
        <f>(F8*$E$49)/10</f>
        <v>0</v>
      </c>
    </row>
    <row r="9" spans="2:7" x14ac:dyDescent="0.25">
      <c r="B9" s="3">
        <v>4</v>
      </c>
      <c r="C9" s="2" t="s">
        <v>75</v>
      </c>
      <c r="D9" s="23">
        <v>131.22</v>
      </c>
      <c r="E9" s="24">
        <f>D9/$E$49</f>
        <v>3.6540295129297289E-2</v>
      </c>
      <c r="F9" s="24">
        <f>E9*$E$56/$E$46</f>
        <v>-9.4519821215901525E-4</v>
      </c>
      <c r="G9" s="24">
        <f>(F9*$E$49)/10</f>
        <v>-0.3394305080477088</v>
      </c>
    </row>
    <row r="10" spans="2:7" x14ac:dyDescent="0.25">
      <c r="B10" s="3">
        <v>5</v>
      </c>
      <c r="C10" s="2" t="s">
        <v>0</v>
      </c>
      <c r="D10" s="23">
        <v>0</v>
      </c>
      <c r="E10" s="24">
        <f>D10/$E$49</f>
        <v>0</v>
      </c>
      <c r="F10" s="24">
        <f>E10*$E$56/$E$46</f>
        <v>0</v>
      </c>
      <c r="G10" s="24">
        <f>(F10*$E$49)/10</f>
        <v>0</v>
      </c>
    </row>
    <row r="11" spans="2:7" x14ac:dyDescent="0.25">
      <c r="B11" s="3">
        <v>6</v>
      </c>
      <c r="C11" s="2" t="s">
        <v>1</v>
      </c>
      <c r="D11" s="23">
        <v>0</v>
      </c>
      <c r="E11" s="24">
        <f>D11/$E$49</f>
        <v>0</v>
      </c>
      <c r="F11" s="24">
        <f>E11*$E$56/$E$46</f>
        <v>0</v>
      </c>
      <c r="G11" s="24">
        <f>(F11*$E$49)/10</f>
        <v>0</v>
      </c>
    </row>
    <row r="12" spans="2:7" x14ac:dyDescent="0.25">
      <c r="B12" s="3">
        <v>7</v>
      </c>
      <c r="C12" s="2" t="s">
        <v>3</v>
      </c>
      <c r="D12" s="23">
        <v>0</v>
      </c>
      <c r="E12" s="24">
        <f>D12/$E$49</f>
        <v>0</v>
      </c>
      <c r="F12" s="24">
        <f>E12*$E$56/$E$46</f>
        <v>0</v>
      </c>
      <c r="G12" s="24">
        <f>(F12*$E$49)/10</f>
        <v>0</v>
      </c>
    </row>
    <row r="13" spans="2:7" x14ac:dyDescent="0.25">
      <c r="B13" s="3">
        <v>8</v>
      </c>
      <c r="C13" s="2" t="s">
        <v>82</v>
      </c>
      <c r="D13" s="23">
        <v>0</v>
      </c>
      <c r="E13" s="24">
        <f>D13/$E$49</f>
        <v>0</v>
      </c>
      <c r="F13" s="24">
        <f>E13*$E$56/$E$46</f>
        <v>0</v>
      </c>
      <c r="G13" s="24">
        <f>(F13*$E$49)/10</f>
        <v>0</v>
      </c>
    </row>
    <row r="14" spans="2:7" x14ac:dyDescent="0.25">
      <c r="B14" s="3">
        <v>9</v>
      </c>
      <c r="C14" s="2" t="s">
        <v>76</v>
      </c>
      <c r="D14" s="23">
        <v>10</v>
      </c>
      <c r="E14" s="24">
        <f>D14/$E$49</f>
        <v>2.7846589795227318E-3</v>
      </c>
      <c r="F14" s="24">
        <f>E14*$E$56/$E$46</f>
        <v>-7.2031566236779079E-5</v>
      </c>
      <c r="G14" s="24">
        <f>(F14*$E$49)/10</f>
        <v>-2.5867284563916227E-2</v>
      </c>
    </row>
    <row r="15" spans="2:7" x14ac:dyDescent="0.25">
      <c r="B15" s="3">
        <v>10</v>
      </c>
      <c r="C15" s="2" t="s">
        <v>83</v>
      </c>
      <c r="D15" s="23">
        <v>0</v>
      </c>
      <c r="E15" s="24">
        <f>D15/$E$49</f>
        <v>0</v>
      </c>
      <c r="F15" s="24">
        <f>E15*$E$56/$E$46</f>
        <v>0</v>
      </c>
      <c r="G15" s="24">
        <f>(F15*$E$49)/10</f>
        <v>0</v>
      </c>
    </row>
    <row r="16" spans="2:7" x14ac:dyDescent="0.25">
      <c r="B16" s="3">
        <v>11</v>
      </c>
      <c r="C16" s="2" t="s">
        <v>77</v>
      </c>
      <c r="D16" s="23">
        <v>0</v>
      </c>
      <c r="E16" s="24">
        <f>D16/$E$49</f>
        <v>0</v>
      </c>
      <c r="F16" s="24">
        <f>E16*$E$56/$E$46</f>
        <v>0</v>
      </c>
      <c r="G16" s="24">
        <f>(F16*$E$49)/10</f>
        <v>0</v>
      </c>
    </row>
    <row r="17" spans="2:7" x14ac:dyDescent="0.25">
      <c r="B17" s="3">
        <v>12</v>
      </c>
      <c r="C17" s="2" t="s">
        <v>4</v>
      </c>
      <c r="D17" s="23">
        <v>0</v>
      </c>
      <c r="E17" s="24">
        <f>D17/$E$49</f>
        <v>0</v>
      </c>
      <c r="F17" s="24">
        <f>E17*$E$56/$E$46</f>
        <v>0</v>
      </c>
      <c r="G17" s="24">
        <f>(F17*$E$49)/10</f>
        <v>0</v>
      </c>
    </row>
    <row r="18" spans="2:7" x14ac:dyDescent="0.25">
      <c r="B18" s="3">
        <v>13</v>
      </c>
      <c r="C18" s="2" t="s">
        <v>5</v>
      </c>
      <c r="D18" s="23">
        <v>0</v>
      </c>
      <c r="E18" s="24">
        <f>D18/$E$49</f>
        <v>0</v>
      </c>
      <c r="F18" s="24">
        <f>E18*$E$56/$E$46</f>
        <v>0</v>
      </c>
      <c r="G18" s="24">
        <f>(F18*$E$49)/10</f>
        <v>0</v>
      </c>
    </row>
    <row r="19" spans="2:7" x14ac:dyDescent="0.25">
      <c r="B19" s="3">
        <v>14</v>
      </c>
      <c r="C19" s="2" t="s">
        <v>6</v>
      </c>
      <c r="D19" s="23">
        <v>0</v>
      </c>
      <c r="E19" s="24">
        <f>D19/$E$49</f>
        <v>0</v>
      </c>
      <c r="F19" s="24">
        <f>E19*$E$56/$E$46</f>
        <v>0</v>
      </c>
      <c r="G19" s="24">
        <f>(F19*$E$49)/10</f>
        <v>0</v>
      </c>
    </row>
    <row r="20" spans="2:7" x14ac:dyDescent="0.25">
      <c r="B20" s="3">
        <v>15</v>
      </c>
      <c r="C20" s="2" t="s">
        <v>87</v>
      </c>
      <c r="D20" s="23">
        <v>0</v>
      </c>
      <c r="E20" s="24">
        <f>D20/$E$49</f>
        <v>0</v>
      </c>
      <c r="F20" s="24">
        <f>E20*$E$56/$E$46</f>
        <v>0</v>
      </c>
      <c r="G20" s="24">
        <f>(F20*$E$49)/10</f>
        <v>0</v>
      </c>
    </row>
    <row r="21" spans="2:7" x14ac:dyDescent="0.25">
      <c r="B21" s="3">
        <v>16</v>
      </c>
      <c r="C21" s="2" t="s">
        <v>114</v>
      </c>
      <c r="D21" s="23">
        <v>0</v>
      </c>
      <c r="E21" s="24">
        <f>D21/$E$49</f>
        <v>0</v>
      </c>
      <c r="F21" s="24">
        <f>E21*$E$56/$E$46</f>
        <v>0</v>
      </c>
      <c r="G21" s="24">
        <f>(F21*$E$49)/10</f>
        <v>0</v>
      </c>
    </row>
    <row r="22" spans="2:7" x14ac:dyDescent="0.25">
      <c r="B22" s="3">
        <v>17</v>
      </c>
      <c r="C22" s="2" t="s">
        <v>8</v>
      </c>
      <c r="D22" s="23">
        <v>0</v>
      </c>
      <c r="E22" s="24">
        <f>D22/$E$49</f>
        <v>0</v>
      </c>
      <c r="F22" s="24">
        <f>E22*$E$56/$E$46</f>
        <v>0</v>
      </c>
      <c r="G22" s="24">
        <f>(F22*$E$49)/10</f>
        <v>0</v>
      </c>
    </row>
    <row r="23" spans="2:7" x14ac:dyDescent="0.25">
      <c r="B23" s="3">
        <v>18</v>
      </c>
      <c r="C23" s="2" t="s">
        <v>119</v>
      </c>
      <c r="D23" s="23">
        <v>0</v>
      </c>
      <c r="E23" s="24">
        <f>D23/$E$49</f>
        <v>0</v>
      </c>
      <c r="F23" s="24">
        <f>E23*$E$56/$E$46</f>
        <v>0</v>
      </c>
      <c r="G23" s="24">
        <f>(F23*$E$49)/10</f>
        <v>0</v>
      </c>
    </row>
    <row r="24" spans="2:7" x14ac:dyDescent="0.25">
      <c r="B24" s="3">
        <v>19</v>
      </c>
      <c r="C24" s="2" t="s">
        <v>9</v>
      </c>
      <c r="D24" s="23">
        <v>0</v>
      </c>
      <c r="E24" s="24">
        <f t="shared" ref="E24:E45" si="0">D24/$E$49</f>
        <v>0</v>
      </c>
      <c r="F24" s="24">
        <f t="shared" ref="F24:F45" si="1">E24*$E$56/$E$46</f>
        <v>0</v>
      </c>
      <c r="G24" s="24">
        <f t="shared" ref="G24:G45" si="2">(F24*$E$49)/10</f>
        <v>0</v>
      </c>
    </row>
    <row r="25" spans="2:7" x14ac:dyDescent="0.25">
      <c r="B25" s="3">
        <v>20</v>
      </c>
      <c r="C25" s="2" t="s">
        <v>44</v>
      </c>
      <c r="D25" s="23">
        <v>0</v>
      </c>
      <c r="E25" s="24">
        <f t="shared" si="0"/>
        <v>0</v>
      </c>
      <c r="F25" s="24">
        <f t="shared" si="1"/>
        <v>0</v>
      </c>
      <c r="G25" s="24">
        <f t="shared" si="2"/>
        <v>0</v>
      </c>
    </row>
    <row r="26" spans="2:7" x14ac:dyDescent="0.25">
      <c r="B26" s="3">
        <v>21</v>
      </c>
      <c r="C26" s="2" t="s">
        <v>10</v>
      </c>
      <c r="D26" s="23">
        <v>0</v>
      </c>
      <c r="E26" s="24">
        <f t="shared" si="0"/>
        <v>0</v>
      </c>
      <c r="F26" s="24">
        <f t="shared" si="1"/>
        <v>0</v>
      </c>
      <c r="G26" s="24">
        <f t="shared" si="2"/>
        <v>0</v>
      </c>
    </row>
    <row r="27" spans="2:7" x14ac:dyDescent="0.25">
      <c r="B27" s="3">
        <v>22</v>
      </c>
      <c r="C27" s="2" t="s">
        <v>46</v>
      </c>
      <c r="D27" s="23">
        <v>9.1</v>
      </c>
      <c r="E27" s="24">
        <f t="shared" si="0"/>
        <v>2.5340396713656858E-3</v>
      </c>
      <c r="F27" s="24">
        <f t="shared" si="1"/>
        <v>-6.5548725275468972E-5</v>
      </c>
      <c r="G27" s="24">
        <f t="shared" si="2"/>
        <v>-2.3539228953163772E-2</v>
      </c>
    </row>
    <row r="28" spans="2:7" x14ac:dyDescent="0.25">
      <c r="B28" s="3">
        <v>23</v>
      </c>
      <c r="C28" s="2" t="s">
        <v>47</v>
      </c>
      <c r="D28" s="23">
        <v>0</v>
      </c>
      <c r="E28" s="24">
        <f t="shared" si="0"/>
        <v>0</v>
      </c>
      <c r="F28" s="24">
        <f t="shared" si="1"/>
        <v>0</v>
      </c>
      <c r="G28" s="24">
        <f t="shared" si="2"/>
        <v>0</v>
      </c>
    </row>
    <row r="29" spans="2:7" x14ac:dyDescent="0.25">
      <c r="B29" s="3">
        <v>24</v>
      </c>
      <c r="C29" s="2" t="s">
        <v>120</v>
      </c>
      <c r="D29" s="23">
        <v>0</v>
      </c>
      <c r="E29" s="24">
        <f t="shared" si="0"/>
        <v>0</v>
      </c>
      <c r="F29" s="24">
        <f t="shared" si="1"/>
        <v>0</v>
      </c>
      <c r="G29" s="24">
        <f t="shared" si="2"/>
        <v>0</v>
      </c>
    </row>
    <row r="30" spans="2:7" x14ac:dyDescent="0.25">
      <c r="B30" s="3">
        <v>25</v>
      </c>
      <c r="C30" s="2" t="s">
        <v>19</v>
      </c>
      <c r="D30" s="23">
        <v>0</v>
      </c>
      <c r="E30" s="24">
        <f t="shared" si="0"/>
        <v>0</v>
      </c>
      <c r="F30" s="24">
        <f t="shared" si="1"/>
        <v>0</v>
      </c>
      <c r="G30" s="24">
        <f t="shared" si="2"/>
        <v>0</v>
      </c>
    </row>
    <row r="31" spans="2:7" x14ac:dyDescent="0.25">
      <c r="B31" s="3">
        <v>26</v>
      </c>
      <c r="C31" s="2" t="s">
        <v>78</v>
      </c>
      <c r="D31" s="23">
        <v>0</v>
      </c>
      <c r="E31" s="24">
        <f t="shared" si="0"/>
        <v>0</v>
      </c>
      <c r="F31" s="24">
        <f t="shared" si="1"/>
        <v>0</v>
      </c>
      <c r="G31" s="24">
        <f t="shared" si="2"/>
        <v>0</v>
      </c>
    </row>
    <row r="32" spans="2:7" x14ac:dyDescent="0.25">
      <c r="B32" s="3">
        <v>27</v>
      </c>
      <c r="C32" s="2" t="s">
        <v>121</v>
      </c>
      <c r="D32" s="23">
        <v>0</v>
      </c>
      <c r="E32" s="24">
        <f t="shared" si="0"/>
        <v>0</v>
      </c>
      <c r="F32" s="24">
        <f t="shared" si="1"/>
        <v>0</v>
      </c>
      <c r="G32" s="24">
        <f t="shared" si="2"/>
        <v>0</v>
      </c>
    </row>
    <row r="33" spans="2:7" x14ac:dyDescent="0.25">
      <c r="B33" s="3">
        <v>28</v>
      </c>
      <c r="C33" s="2" t="s">
        <v>122</v>
      </c>
      <c r="D33" s="23">
        <v>0</v>
      </c>
      <c r="E33" s="24">
        <f t="shared" si="0"/>
        <v>0</v>
      </c>
      <c r="F33" s="24">
        <f t="shared" si="1"/>
        <v>0</v>
      </c>
      <c r="G33" s="24">
        <f t="shared" si="2"/>
        <v>0</v>
      </c>
    </row>
    <row r="34" spans="2:7" x14ac:dyDescent="0.25">
      <c r="B34" s="3">
        <v>29</v>
      </c>
      <c r="C34" s="2" t="s">
        <v>115</v>
      </c>
      <c r="D34" s="23">
        <v>0</v>
      </c>
      <c r="E34" s="24">
        <f t="shared" si="0"/>
        <v>0</v>
      </c>
      <c r="F34" s="24">
        <f t="shared" si="1"/>
        <v>0</v>
      </c>
      <c r="G34" s="24">
        <f t="shared" si="2"/>
        <v>0</v>
      </c>
    </row>
    <row r="35" spans="2:7" x14ac:dyDescent="0.25">
      <c r="B35" s="3">
        <v>30</v>
      </c>
      <c r="C35" s="2" t="s">
        <v>90</v>
      </c>
      <c r="D35" s="23">
        <v>0</v>
      </c>
      <c r="E35" s="24">
        <f t="shared" si="0"/>
        <v>0</v>
      </c>
      <c r="F35" s="24">
        <f t="shared" si="1"/>
        <v>0</v>
      </c>
      <c r="G35" s="24">
        <f t="shared" si="2"/>
        <v>0</v>
      </c>
    </row>
    <row r="36" spans="2:7" x14ac:dyDescent="0.25">
      <c r="B36" s="3">
        <v>31</v>
      </c>
      <c r="C36" s="2" t="s">
        <v>23</v>
      </c>
      <c r="D36" s="23">
        <v>0</v>
      </c>
      <c r="E36" s="24">
        <f t="shared" si="0"/>
        <v>0</v>
      </c>
      <c r="F36" s="24">
        <f t="shared" si="1"/>
        <v>0</v>
      </c>
      <c r="G36" s="24">
        <f t="shared" si="2"/>
        <v>0</v>
      </c>
    </row>
    <row r="37" spans="2:7" x14ac:dyDescent="0.25">
      <c r="B37" s="3">
        <v>32</v>
      </c>
      <c r="C37" s="2" t="s">
        <v>79</v>
      </c>
      <c r="D37" s="23">
        <v>309.82</v>
      </c>
      <c r="E37" s="24">
        <f t="shared" si="0"/>
        <v>8.6274304503573276E-2</v>
      </c>
      <c r="F37" s="24">
        <f t="shared" si="1"/>
        <v>-2.2316819851478896E-3</v>
      </c>
      <c r="G37" s="24">
        <f t="shared" si="2"/>
        <v>-0.80142021035925259</v>
      </c>
    </row>
    <row r="38" spans="2:7" x14ac:dyDescent="0.25">
      <c r="B38" s="3">
        <v>33</v>
      </c>
      <c r="C38" s="2" t="s">
        <v>80</v>
      </c>
      <c r="D38" s="23">
        <v>37.620000000000005</v>
      </c>
      <c r="E38" s="24">
        <f t="shared" si="0"/>
        <v>1.0475887080964518E-2</v>
      </c>
      <c r="F38" s="24">
        <f t="shared" si="1"/>
        <v>-2.7098275218276292E-4</v>
      </c>
      <c r="G38" s="24">
        <f t="shared" si="2"/>
        <v>-9.731272452945286E-2</v>
      </c>
    </row>
    <row r="39" spans="2:7" x14ac:dyDescent="0.25">
      <c r="B39" s="3">
        <v>34</v>
      </c>
      <c r="C39" s="2" t="s">
        <v>116</v>
      </c>
      <c r="D39" s="23">
        <v>0</v>
      </c>
      <c r="E39" s="24">
        <f t="shared" si="0"/>
        <v>0</v>
      </c>
      <c r="F39" s="24">
        <f t="shared" si="1"/>
        <v>0</v>
      </c>
      <c r="G39" s="24">
        <f t="shared" si="2"/>
        <v>0</v>
      </c>
    </row>
    <row r="40" spans="2:7" x14ac:dyDescent="0.25">
      <c r="B40" s="3">
        <v>35</v>
      </c>
      <c r="C40" s="2" t="s">
        <v>89</v>
      </c>
      <c r="D40" s="23">
        <v>0</v>
      </c>
      <c r="E40" s="24">
        <f t="shared" si="0"/>
        <v>0</v>
      </c>
      <c r="F40" s="24">
        <f t="shared" si="1"/>
        <v>0</v>
      </c>
      <c r="G40" s="24">
        <f t="shared" si="2"/>
        <v>0</v>
      </c>
    </row>
    <row r="41" spans="2:7" x14ac:dyDescent="0.25">
      <c r="B41" s="3">
        <v>36</v>
      </c>
      <c r="C41" s="2" t="s">
        <v>85</v>
      </c>
      <c r="D41" s="23">
        <v>0</v>
      </c>
      <c r="E41" s="24">
        <f t="shared" si="0"/>
        <v>0</v>
      </c>
      <c r="F41" s="24">
        <f t="shared" si="1"/>
        <v>0</v>
      </c>
      <c r="G41" s="24">
        <f t="shared" si="2"/>
        <v>0</v>
      </c>
    </row>
    <row r="42" spans="2:7" x14ac:dyDescent="0.25">
      <c r="B42" s="3">
        <v>37</v>
      </c>
      <c r="C42" s="2" t="s">
        <v>27</v>
      </c>
      <c r="D42" s="23">
        <v>10.34</v>
      </c>
      <c r="E42" s="24">
        <f t="shared" si="0"/>
        <v>2.8793373848265049E-3</v>
      </c>
      <c r="F42" s="24">
        <f t="shared" si="1"/>
        <v>-7.4480639488829585E-5</v>
      </c>
      <c r="G42" s="24">
        <f t="shared" si="2"/>
        <v>-2.6746772239089382E-2</v>
      </c>
    </row>
    <row r="43" spans="2:7" x14ac:dyDescent="0.25">
      <c r="B43" s="3">
        <v>38</v>
      </c>
      <c r="C43" s="2" t="s">
        <v>30</v>
      </c>
      <c r="D43" s="23">
        <v>0</v>
      </c>
      <c r="E43" s="24">
        <f t="shared" si="0"/>
        <v>0</v>
      </c>
      <c r="F43" s="24">
        <f t="shared" si="1"/>
        <v>0</v>
      </c>
      <c r="G43" s="24">
        <f t="shared" si="2"/>
        <v>0</v>
      </c>
    </row>
    <row r="44" spans="2:7" x14ac:dyDescent="0.25">
      <c r="B44" s="3">
        <v>39</v>
      </c>
      <c r="C44" s="2" t="s">
        <v>117</v>
      </c>
      <c r="D44" s="23">
        <v>7.68</v>
      </c>
      <c r="E44" s="24">
        <f t="shared" si="0"/>
        <v>2.1386180962734581E-3</v>
      </c>
      <c r="F44" s="24">
        <f t="shared" si="1"/>
        <v>-5.5320242869846337E-5</v>
      </c>
      <c r="G44" s="24">
        <f t="shared" si="2"/>
        <v>-1.9866074545087663E-2</v>
      </c>
    </row>
    <row r="45" spans="2:7" x14ac:dyDescent="0.25">
      <c r="B45" s="3">
        <v>40</v>
      </c>
      <c r="C45" s="2" t="s">
        <v>31</v>
      </c>
      <c r="D45" s="23">
        <v>0</v>
      </c>
      <c r="E45" s="24">
        <f t="shared" si="0"/>
        <v>0</v>
      </c>
      <c r="F45" s="24">
        <f t="shared" si="1"/>
        <v>0</v>
      </c>
      <c r="G45" s="24">
        <f t="shared" si="2"/>
        <v>0</v>
      </c>
    </row>
    <row r="46" spans="2:7" ht="24.75" customHeight="1" x14ac:dyDescent="0.25">
      <c r="B46" s="3"/>
      <c r="C46" s="4" t="s">
        <v>32</v>
      </c>
      <c r="D46" s="7">
        <f>SUM(D6:D45)</f>
        <v>1249.54</v>
      </c>
      <c r="E46" s="13">
        <f>D46/$E$49</f>
        <v>0.34795427812728341</v>
      </c>
      <c r="F46" s="13">
        <f>SUM(F6:F45)</f>
        <v>-9.0006323275504969E-3</v>
      </c>
      <c r="G46" s="9">
        <f>(F46*$E$49)/10</f>
        <v>-3.2322206753995899</v>
      </c>
    </row>
    <row r="48" spans="2:7" x14ac:dyDescent="0.25">
      <c r="B48" s="17" t="s">
        <v>66</v>
      </c>
      <c r="C48" s="18"/>
    </row>
    <row r="49" spans="2:17" ht="23.25" customHeight="1" x14ac:dyDescent="0.25">
      <c r="B49" s="3">
        <v>1</v>
      </c>
      <c r="C49" s="2" t="s">
        <v>54</v>
      </c>
      <c r="D49" s="3" t="s">
        <v>55</v>
      </c>
      <c r="E49" s="21">
        <v>3591.1039999999998</v>
      </c>
    </row>
    <row r="50" spans="2:17" ht="23.25" customHeight="1" x14ac:dyDescent="0.25">
      <c r="B50" s="3">
        <v>2</v>
      </c>
      <c r="C50" s="2" t="s">
        <v>56</v>
      </c>
      <c r="D50" s="3" t="s">
        <v>57</v>
      </c>
      <c r="E50" s="22">
        <v>0.5</v>
      </c>
    </row>
    <row r="51" spans="2:17" ht="23.25" customHeight="1" x14ac:dyDescent="0.25">
      <c r="B51" s="3">
        <v>3</v>
      </c>
      <c r="C51" s="2" t="s">
        <v>58</v>
      </c>
      <c r="D51" s="3" t="s">
        <v>59</v>
      </c>
      <c r="E51" s="6">
        <f>D46</f>
        <v>1249.54</v>
      </c>
    </row>
    <row r="52" spans="2:17" ht="23.25" customHeight="1" x14ac:dyDescent="0.25">
      <c r="B52" s="3">
        <v>4</v>
      </c>
      <c r="C52" s="2" t="s">
        <v>56</v>
      </c>
      <c r="D52" s="3" t="s">
        <v>59</v>
      </c>
      <c r="E52" s="6">
        <f>E49*E50</f>
        <v>1795.5519999999999</v>
      </c>
    </row>
    <row r="53" spans="2:17" ht="30" x14ac:dyDescent="0.25">
      <c r="B53" s="3">
        <v>5</v>
      </c>
      <c r="C53" s="14" t="s">
        <v>60</v>
      </c>
      <c r="D53" s="3" t="s">
        <v>59</v>
      </c>
      <c r="E53" s="6">
        <f>E51-E52</f>
        <v>-546.01199999999994</v>
      </c>
    </row>
    <row r="54" spans="2:17" ht="23.25" customHeight="1" x14ac:dyDescent="0.25">
      <c r="B54" s="3">
        <v>6</v>
      </c>
      <c r="C54" s="2" t="s">
        <v>70</v>
      </c>
      <c r="D54" s="3" t="s">
        <v>62</v>
      </c>
      <c r="E54" s="23">
        <v>59196.879837798231</v>
      </c>
      <c r="O54" s="27"/>
      <c r="P54" s="27" t="s">
        <v>111</v>
      </c>
      <c r="Q54" s="27" t="s">
        <v>110</v>
      </c>
    </row>
    <row r="55" spans="2:17" ht="23.25" customHeight="1" x14ac:dyDescent="0.25">
      <c r="B55" s="3">
        <v>7</v>
      </c>
      <c r="C55" s="2" t="s">
        <v>63</v>
      </c>
      <c r="D55" s="3" t="s">
        <v>64</v>
      </c>
      <c r="E55" s="8">
        <f>(E54*E53)/10^7</f>
        <v>-3.2322206753995886</v>
      </c>
      <c r="O55" s="27" t="s">
        <v>112</v>
      </c>
      <c r="P55" s="29">
        <v>53731.871982162869</v>
      </c>
      <c r="Q55" s="29">
        <v>940.44</v>
      </c>
    </row>
    <row r="56" spans="2:17" ht="23.25" customHeight="1" x14ac:dyDescent="0.25">
      <c r="B56" s="3">
        <v>8</v>
      </c>
      <c r="C56" s="2" t="s">
        <v>63</v>
      </c>
      <c r="D56" s="3" t="s">
        <v>65</v>
      </c>
      <c r="E56" s="11">
        <f>(E55*10^7)/(E49*10^6)</f>
        <v>-9.0006323275504934E-3</v>
      </c>
      <c r="O56" s="27" t="s">
        <v>113</v>
      </c>
      <c r="P56" s="29">
        <v>75824.223699829003</v>
      </c>
      <c r="Q56" s="29">
        <v>309.10000000000002</v>
      </c>
    </row>
    <row r="57" spans="2:17" x14ac:dyDescent="0.25">
      <c r="O57" s="27" t="s">
        <v>53</v>
      </c>
      <c r="P57" s="28">
        <f>(P55*Q55+P56*Q56)/Q57</f>
        <v>59196.879837798231</v>
      </c>
      <c r="Q57" s="28">
        <f>SUM(Q55:Q56)</f>
        <v>1249.54</v>
      </c>
    </row>
  </sheetData>
  <mergeCells count="2">
    <mergeCell ref="B3:G3"/>
    <mergeCell ref="B48:C4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51"/>
  <sheetViews>
    <sheetView topLeftCell="A22" zoomScaleNormal="100" workbookViewId="0">
      <selection activeCell="J49" sqref="J49"/>
    </sheetView>
  </sheetViews>
  <sheetFormatPr defaultRowHeight="15" x14ac:dyDescent="0.25"/>
  <cols>
    <col min="2" max="2" width="4.28515625" bestFit="1" customWidth="1"/>
    <col min="3" max="3" width="55.5703125" bestFit="1" customWidth="1"/>
    <col min="4" max="4" width="14.28515625" bestFit="1" customWidth="1"/>
    <col min="5" max="5" width="13.85546875" customWidth="1"/>
    <col min="6" max="7" width="13.28515625" customWidth="1"/>
    <col min="15" max="15" width="13" bestFit="1" customWidth="1"/>
    <col min="16" max="16" width="12.85546875" bestFit="1" customWidth="1"/>
  </cols>
  <sheetData>
    <row r="3" spans="2:7" ht="20.25" x14ac:dyDescent="0.25">
      <c r="B3" s="20" t="s">
        <v>71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6">
        <v>76.930000000000007</v>
      </c>
      <c r="E6" s="24">
        <f>D6/$E$44</f>
        <v>2.5061252332898652E-2</v>
      </c>
      <c r="F6" s="24">
        <f>E6*$E$51/$E$41</f>
        <v>1.0919791675305533E-3</v>
      </c>
      <c r="G6" s="24">
        <f>(F6*$E$44)/10</f>
        <v>0.33520255190060216</v>
      </c>
    </row>
    <row r="7" spans="2:7" x14ac:dyDescent="0.25">
      <c r="B7" s="3">
        <v>2</v>
      </c>
      <c r="C7" s="2" t="s">
        <v>73</v>
      </c>
      <c r="D7" s="26">
        <v>1286.2660000000001</v>
      </c>
      <c r="E7" s="24">
        <f>D7/$E$44</f>
        <v>0.41902296624500479</v>
      </c>
      <c r="F7" s="24">
        <f>E7*$E$51/$E$41</f>
        <v>1.8257840581084813E-2</v>
      </c>
      <c r="G7" s="24">
        <f>(F7*$E$44)/10</f>
        <v>5.6045709817103848</v>
      </c>
    </row>
    <row r="8" spans="2:7" x14ac:dyDescent="0.25">
      <c r="B8" s="3">
        <v>3</v>
      </c>
      <c r="C8" s="2" t="s">
        <v>118</v>
      </c>
      <c r="D8" s="26">
        <v>7.6929999999999996</v>
      </c>
      <c r="E8" s="24">
        <f>D8/$E$44</f>
        <v>2.506125233289865E-3</v>
      </c>
      <c r="F8" s="24">
        <f>E8*$E$51/$E$41</f>
        <v>1.0919791675305532E-4</v>
      </c>
      <c r="G8" s="24">
        <f>(F8*$E$44)/10</f>
        <v>3.3520255190060209E-2</v>
      </c>
    </row>
    <row r="9" spans="2:7" x14ac:dyDescent="0.25">
      <c r="B9" s="3">
        <v>4</v>
      </c>
      <c r="C9" s="2" t="s">
        <v>75</v>
      </c>
      <c r="D9" s="26">
        <v>212.559</v>
      </c>
      <c r="E9" s="24">
        <f>D9/$E$44</f>
        <v>6.9244699527214404E-2</v>
      </c>
      <c r="F9" s="24">
        <f>E9*$E$51/$E$41</f>
        <v>3.0171584540637838E-3</v>
      </c>
      <c r="G9" s="24">
        <f>(F9*$E$44)/10</f>
        <v>0.92617079461120633</v>
      </c>
    </row>
    <row r="10" spans="2:7" x14ac:dyDescent="0.25">
      <c r="B10" s="3">
        <v>5</v>
      </c>
      <c r="C10" s="2" t="s">
        <v>0</v>
      </c>
      <c r="D10" s="26">
        <v>531.59799999999996</v>
      </c>
      <c r="E10" s="24">
        <f>D10/$E$44</f>
        <v>0.17317706509377689</v>
      </c>
      <c r="F10" s="24">
        <f>E10*$E$51/$E$41</f>
        <v>7.545742122720747E-3</v>
      </c>
      <c r="G10" s="24">
        <f>(F10*$E$44)/10</f>
        <v>2.3163006133531301</v>
      </c>
    </row>
    <row r="11" spans="2:7" x14ac:dyDescent="0.25">
      <c r="B11" s="3">
        <v>6</v>
      </c>
      <c r="C11" s="2" t="s">
        <v>3</v>
      </c>
      <c r="D11" s="26">
        <v>53.061</v>
      </c>
      <c r="E11" s="24">
        <f>D11/$E$44</f>
        <v>1.7285520733601133E-2</v>
      </c>
      <c r="F11" s="24">
        <f>E11*$E$51/$E$41</f>
        <v>7.5317180044636269E-4</v>
      </c>
      <c r="G11" s="24">
        <f>(F11*$E$44)/10</f>
        <v>0.231199565922239</v>
      </c>
    </row>
    <row r="12" spans="2:7" x14ac:dyDescent="0.25">
      <c r="B12" s="3">
        <v>7</v>
      </c>
      <c r="C12" s="2" t="s">
        <v>82</v>
      </c>
      <c r="D12" s="26">
        <v>524.70600000000002</v>
      </c>
      <c r="E12" s="24">
        <f>D12/$E$44</f>
        <v>0.17093187919648928</v>
      </c>
      <c r="F12" s="24">
        <f>E12*$E$51/$E$41</f>
        <v>7.4479139617611668E-3</v>
      </c>
      <c r="G12" s="24">
        <f>(F12*$E$44)/10</f>
        <v>2.2862705082225059</v>
      </c>
    </row>
    <row r="13" spans="2:7" x14ac:dyDescent="0.25">
      <c r="B13" s="3">
        <v>8</v>
      </c>
      <c r="C13" s="2" t="s">
        <v>76</v>
      </c>
      <c r="D13" s="26">
        <v>159.78200000000001</v>
      </c>
      <c r="E13" s="24">
        <f>D13/$E$44</f>
        <v>5.2051696610622804E-2</v>
      </c>
      <c r="F13" s="24">
        <f>E13*$E$51/$E$41</f>
        <v>2.2680178778937592E-3</v>
      </c>
      <c r="G13" s="24">
        <f>(F13*$E$44)/10</f>
        <v>0.69620868513950374</v>
      </c>
    </row>
    <row r="14" spans="2:7" x14ac:dyDescent="0.25">
      <c r="B14" s="3">
        <v>9</v>
      </c>
      <c r="C14" s="2" t="s">
        <v>77</v>
      </c>
      <c r="D14" s="26">
        <v>127.858</v>
      </c>
      <c r="E14" s="24">
        <f>D14/$E$44</f>
        <v>4.1651912138044402E-2</v>
      </c>
      <c r="F14" s="24">
        <f>E14*$E$51/$E$41</f>
        <v>1.8148742025493501E-3</v>
      </c>
      <c r="G14" s="24">
        <f>(F14*$E$44)/10</f>
        <v>0.55710812272074872</v>
      </c>
    </row>
    <row r="15" spans="2:7" x14ac:dyDescent="0.25">
      <c r="B15" s="3">
        <v>10</v>
      </c>
      <c r="C15" s="2" t="s">
        <v>4</v>
      </c>
      <c r="D15" s="26">
        <v>5.3860000000000001</v>
      </c>
      <c r="E15" s="24">
        <f>D15/$E$44</f>
        <v>1.7545808535680766E-3</v>
      </c>
      <c r="F15" s="24">
        <f>E15*$E$51/$E$41</f>
        <v>7.6451316733648251E-5</v>
      </c>
      <c r="G15" s="24">
        <f>(F15*$E$44)/10</f>
        <v>2.3468100149962864E-2</v>
      </c>
    </row>
    <row r="16" spans="2:7" x14ac:dyDescent="0.25">
      <c r="B16" s="3">
        <v>11</v>
      </c>
      <c r="C16" s="2" t="s">
        <v>5</v>
      </c>
      <c r="D16" s="26">
        <v>1252.0409999999999</v>
      </c>
      <c r="E16" s="24">
        <f>D16/$E$44</f>
        <v>0.40787359199447237</v>
      </c>
      <c r="F16" s="24">
        <f>E16*$E$51/$E$41</f>
        <v>1.7772035472431062E-2</v>
      </c>
      <c r="G16" s="24">
        <f>(F16*$E$44)/10</f>
        <v>5.4554444076976711</v>
      </c>
    </row>
    <row r="17" spans="2:7" x14ac:dyDescent="0.25">
      <c r="B17" s="3">
        <v>12</v>
      </c>
      <c r="C17" s="2" t="s">
        <v>6</v>
      </c>
      <c r="D17" s="26">
        <v>30.81</v>
      </c>
      <c r="E17" s="24">
        <f>D17/$E$44</f>
        <v>1.0036880077688904E-2</v>
      </c>
      <c r="F17" s="24">
        <f>E17*$E$51/$E$41</f>
        <v>4.3733105617595663E-4</v>
      </c>
      <c r="G17" s="24">
        <f>(F17*$E$44)/10</f>
        <v>0.13424659591911545</v>
      </c>
    </row>
    <row r="18" spans="2:7" x14ac:dyDescent="0.25">
      <c r="B18" s="3">
        <v>13</v>
      </c>
      <c r="C18" s="2" t="s">
        <v>87</v>
      </c>
      <c r="D18" s="26">
        <v>4.077</v>
      </c>
      <c r="E18" s="24">
        <f>D18/$E$44</f>
        <v>1.3281519012248511E-3</v>
      </c>
      <c r="F18" s="24">
        <f>E18*$E$51/$E$41</f>
        <v>5.7870779488132922E-5</v>
      </c>
      <c r="G18" s="24">
        <f>(F18*$E$44)/10</f>
        <v>1.776447165083524E-2</v>
      </c>
    </row>
    <row r="19" spans="2:7" x14ac:dyDescent="0.25">
      <c r="B19" s="3">
        <v>14</v>
      </c>
      <c r="C19" s="2" t="s">
        <v>114</v>
      </c>
      <c r="D19" s="26">
        <v>21.542999999999999</v>
      </c>
      <c r="E19" s="24">
        <f>D19/$E$44</f>
        <v>7.0179976473110049E-3</v>
      </c>
      <c r="F19" s="24">
        <f>E19*$E$51/$E$41</f>
        <v>3.057910724829158E-4</v>
      </c>
      <c r="G19" s="24">
        <f>(F19*$E$44)/10</f>
        <v>9.3868043358828451E-2</v>
      </c>
    </row>
    <row r="20" spans="2:7" x14ac:dyDescent="0.25">
      <c r="B20" s="3">
        <v>15</v>
      </c>
      <c r="C20" s="2" t="s">
        <v>9</v>
      </c>
      <c r="D20" s="26">
        <v>20.001999999999999</v>
      </c>
      <c r="E20" s="24">
        <f>D20/$E$44</f>
        <v>6.5159907599459093E-3</v>
      </c>
      <c r="F20" s="24">
        <f>E20*$E$51/$E$41</f>
        <v>2.8391742244827928E-4</v>
      </c>
      <c r="G20" s="24">
        <f>(F20*$E$44)/10</f>
        <v>8.7153534942361152E-2</v>
      </c>
    </row>
    <row r="21" spans="2:7" x14ac:dyDescent="0.25">
      <c r="B21" s="3">
        <v>16</v>
      </c>
      <c r="C21" s="2" t="s">
        <v>43</v>
      </c>
      <c r="D21" s="26">
        <v>18.463000000000001</v>
      </c>
      <c r="E21" s="24">
        <f>D21/$E$44</f>
        <v>6.0146354065034159E-3</v>
      </c>
      <c r="F21" s="24">
        <f>E21*$E$51/$E$41</f>
        <v>2.6207216131699732E-4</v>
      </c>
      <c r="G21" s="24">
        <f>(F21*$E$44)/10</f>
        <v>8.0447741007939916E-2</v>
      </c>
    </row>
    <row r="22" spans="2:7" x14ac:dyDescent="0.25">
      <c r="B22" s="3">
        <v>17</v>
      </c>
      <c r="C22" s="2" t="s">
        <v>44</v>
      </c>
      <c r="D22" s="26">
        <v>12.231999999999999</v>
      </c>
      <c r="E22" s="24">
        <f>D22/$E$44</f>
        <v>3.9847814706358547E-3</v>
      </c>
      <c r="F22" s="24">
        <f>E22*$E$51/$E$41</f>
        <v>1.7362653291607604E-4</v>
      </c>
      <c r="G22" s="24">
        <f>(F22*$E$44)/10</f>
        <v>5.3297772193528735E-2</v>
      </c>
    </row>
    <row r="23" spans="2:7" x14ac:dyDescent="0.25">
      <c r="B23" s="3">
        <v>18</v>
      </c>
      <c r="C23" s="2" t="s">
        <v>46</v>
      </c>
      <c r="D23" s="26">
        <v>72.313999999999993</v>
      </c>
      <c r="E23" s="24">
        <f>D23/$E$44</f>
        <v>2.355751203953247E-2</v>
      </c>
      <c r="F23" s="24">
        <f>E23*$E$51/$E$41</f>
        <v>1.0264575785883846E-3</v>
      </c>
      <c r="G23" s="24">
        <f>(F23*$E$44)/10</f>
        <v>0.31508952733836137</v>
      </c>
    </row>
    <row r="24" spans="2:7" x14ac:dyDescent="0.25">
      <c r="B24" s="3">
        <v>19</v>
      </c>
      <c r="C24" s="2" t="s">
        <v>13</v>
      </c>
      <c r="D24" s="26">
        <v>177.80799999999999</v>
      </c>
      <c r="E24" s="24">
        <f t="shared" ref="E24:E40" si="0">D24/$E$44</f>
        <v>5.7923971855037608E-2</v>
      </c>
      <c r="F24" s="24">
        <f t="shared" ref="F24:F40" si="1">E24*$E$51/$E$41</f>
        <v>2.5238870638277996E-3</v>
      </c>
      <c r="G24" s="24">
        <f t="shared" ref="G24:G40" si="2">(F24*$E$44)/10</f>
        <v>0.77475231182038562</v>
      </c>
    </row>
    <row r="25" spans="2:7" x14ac:dyDescent="0.25">
      <c r="B25" s="3">
        <v>20</v>
      </c>
      <c r="C25" s="2" t="s">
        <v>14</v>
      </c>
      <c r="D25" s="26">
        <v>68.466999999999999</v>
      </c>
      <c r="E25" s="24">
        <f t="shared" si="0"/>
        <v>2.2304286539406887E-2</v>
      </c>
      <c r="F25" s="24">
        <f t="shared" si="1"/>
        <v>9.7185152298601835E-4</v>
      </c>
      <c r="G25" s="24">
        <f t="shared" si="2"/>
        <v>0.29832722112281979</v>
      </c>
    </row>
    <row r="26" spans="2:7" x14ac:dyDescent="0.25">
      <c r="B26" s="3">
        <v>21</v>
      </c>
      <c r="C26" s="2" t="s">
        <v>19</v>
      </c>
      <c r="D26" s="26">
        <v>98.471000000000004</v>
      </c>
      <c r="E26" s="24">
        <f t="shared" si="0"/>
        <v>3.2078598446287056E-2</v>
      </c>
      <c r="F26" s="24">
        <f t="shared" si="1"/>
        <v>1.3977418511101145E-3</v>
      </c>
      <c r="G26" s="24">
        <f t="shared" si="2"/>
        <v>0.42906188077738455</v>
      </c>
    </row>
    <row r="27" spans="2:7" x14ac:dyDescent="0.25">
      <c r="B27" s="3">
        <v>22</v>
      </c>
      <c r="C27" s="2" t="s">
        <v>22</v>
      </c>
      <c r="D27" s="26">
        <v>1.5389999999999999</v>
      </c>
      <c r="E27" s="24">
        <f t="shared" si="0"/>
        <v>5.0135535344249347E-4</v>
      </c>
      <c r="F27" s="24">
        <f t="shared" si="1"/>
        <v>2.1845261131281964E-5</v>
      </c>
      <c r="G27" s="24">
        <f t="shared" si="2"/>
        <v>6.7057939344212485E-3</v>
      </c>
    </row>
    <row r="28" spans="2:7" x14ac:dyDescent="0.25">
      <c r="B28" s="3">
        <v>23</v>
      </c>
      <c r="C28" s="2" t="s">
        <v>79</v>
      </c>
      <c r="D28" s="26">
        <v>465.69600000000003</v>
      </c>
      <c r="E28" s="24">
        <f t="shared" si="0"/>
        <v>0.15170837081010752</v>
      </c>
      <c r="F28" s="24">
        <f t="shared" si="1"/>
        <v>6.6102993682868654E-3</v>
      </c>
      <c r="G28" s="24">
        <f t="shared" si="2"/>
        <v>2.0291497154543459</v>
      </c>
    </row>
    <row r="29" spans="2:7" x14ac:dyDescent="0.25">
      <c r="B29" s="3">
        <v>24</v>
      </c>
      <c r="C29" s="2" t="s">
        <v>80</v>
      </c>
      <c r="D29" s="26">
        <v>6.5489999999999995</v>
      </c>
      <c r="E29" s="24">
        <f t="shared" si="0"/>
        <v>2.1334478295613316E-3</v>
      </c>
      <c r="F29" s="24">
        <f t="shared" si="1"/>
        <v>9.2959464034285622E-5</v>
      </c>
      <c r="G29" s="24">
        <f t="shared" si="2"/>
        <v>2.8535571459730187E-2</v>
      </c>
    </row>
    <row r="30" spans="2:7" x14ac:dyDescent="0.25">
      <c r="B30" s="3">
        <v>25</v>
      </c>
      <c r="C30" s="2" t="s">
        <v>25</v>
      </c>
      <c r="D30" s="26">
        <v>36.926000000000002</v>
      </c>
      <c r="E30" s="24">
        <f t="shared" si="0"/>
        <v>1.2029270813006832E-2</v>
      </c>
      <c r="F30" s="24">
        <f t="shared" si="1"/>
        <v>5.2414432263399465E-4</v>
      </c>
      <c r="G30" s="24">
        <f t="shared" si="2"/>
        <v>0.16089548201587983</v>
      </c>
    </row>
    <row r="31" spans="2:7" x14ac:dyDescent="0.25">
      <c r="B31" s="3">
        <v>26</v>
      </c>
      <c r="C31" s="2" t="s">
        <v>26</v>
      </c>
      <c r="D31" s="26">
        <v>6.1550000000000002</v>
      </c>
      <c r="E31" s="24">
        <f t="shared" si="0"/>
        <v>2.0050956468086727E-3</v>
      </c>
      <c r="F31" s="24">
        <f t="shared" si="1"/>
        <v>8.7366850073450613E-5</v>
      </c>
      <c r="G31" s="24">
        <f t="shared" si="2"/>
        <v>2.6818818496661984E-2</v>
      </c>
    </row>
    <row r="32" spans="2:7" x14ac:dyDescent="0.25">
      <c r="B32" s="3">
        <v>27</v>
      </c>
      <c r="C32" s="2" t="s">
        <v>85</v>
      </c>
      <c r="D32" s="26">
        <v>72.313999999999993</v>
      </c>
      <c r="E32" s="24">
        <f t="shared" si="0"/>
        <v>2.355751203953247E-2</v>
      </c>
      <c r="F32" s="24">
        <f t="shared" si="1"/>
        <v>1.0264575785883846E-3</v>
      </c>
      <c r="G32" s="24">
        <f t="shared" si="2"/>
        <v>0.31508952733836137</v>
      </c>
    </row>
    <row r="33" spans="2:16" x14ac:dyDescent="0.25">
      <c r="B33" s="3">
        <v>28</v>
      </c>
      <c r="C33" s="2"/>
      <c r="D33" s="26"/>
      <c r="E33" s="24">
        <f t="shared" si="0"/>
        <v>0</v>
      </c>
      <c r="F33" s="24">
        <f t="shared" si="1"/>
        <v>0</v>
      </c>
      <c r="G33" s="24">
        <f t="shared" si="2"/>
        <v>0</v>
      </c>
    </row>
    <row r="34" spans="2:16" x14ac:dyDescent="0.25">
      <c r="B34" s="3">
        <v>29</v>
      </c>
      <c r="C34" s="2"/>
      <c r="D34" s="26"/>
      <c r="E34" s="24">
        <f t="shared" si="0"/>
        <v>0</v>
      </c>
      <c r="F34" s="24">
        <f t="shared" si="1"/>
        <v>0</v>
      </c>
      <c r="G34" s="24">
        <f t="shared" si="2"/>
        <v>0</v>
      </c>
    </row>
    <row r="35" spans="2:16" x14ac:dyDescent="0.25">
      <c r="B35" s="3">
        <v>30</v>
      </c>
      <c r="C35" s="2"/>
      <c r="D35" s="26"/>
      <c r="E35" s="24">
        <f t="shared" si="0"/>
        <v>0</v>
      </c>
      <c r="F35" s="24">
        <f t="shared" si="1"/>
        <v>0</v>
      </c>
      <c r="G35" s="24">
        <f t="shared" si="2"/>
        <v>0</v>
      </c>
    </row>
    <row r="36" spans="2:16" x14ac:dyDescent="0.25">
      <c r="B36" s="3">
        <v>31</v>
      </c>
      <c r="C36" s="2"/>
      <c r="D36" s="26"/>
      <c r="E36" s="24">
        <f t="shared" si="0"/>
        <v>0</v>
      </c>
      <c r="F36" s="24">
        <f t="shared" si="1"/>
        <v>0</v>
      </c>
      <c r="G36" s="24">
        <f t="shared" si="2"/>
        <v>0</v>
      </c>
    </row>
    <row r="37" spans="2:16" x14ac:dyDescent="0.25">
      <c r="B37" s="3">
        <v>32</v>
      </c>
      <c r="C37" s="2"/>
      <c r="D37" s="26"/>
      <c r="E37" s="24">
        <f t="shared" si="0"/>
        <v>0</v>
      </c>
      <c r="F37" s="24">
        <f t="shared" si="1"/>
        <v>0</v>
      </c>
      <c r="G37" s="24">
        <f t="shared" si="2"/>
        <v>0</v>
      </c>
    </row>
    <row r="38" spans="2:16" x14ac:dyDescent="0.25">
      <c r="B38" s="3">
        <v>33</v>
      </c>
      <c r="C38" s="2"/>
      <c r="D38" s="26"/>
      <c r="E38" s="24">
        <f t="shared" si="0"/>
        <v>0</v>
      </c>
      <c r="F38" s="24">
        <f t="shared" si="1"/>
        <v>0</v>
      </c>
      <c r="G38" s="24">
        <f t="shared" si="2"/>
        <v>0</v>
      </c>
    </row>
    <row r="39" spans="2:16" x14ac:dyDescent="0.25">
      <c r="B39" s="3">
        <v>34</v>
      </c>
      <c r="C39" s="2"/>
      <c r="D39" s="26"/>
      <c r="E39" s="24">
        <f t="shared" si="0"/>
        <v>0</v>
      </c>
      <c r="F39" s="24">
        <f t="shared" si="1"/>
        <v>0</v>
      </c>
      <c r="G39" s="24">
        <f t="shared" si="2"/>
        <v>0</v>
      </c>
    </row>
    <row r="40" spans="2:16" x14ac:dyDescent="0.25">
      <c r="B40" s="3">
        <v>35</v>
      </c>
      <c r="C40" s="2"/>
      <c r="D40" s="26"/>
      <c r="E40" s="24">
        <f t="shared" si="0"/>
        <v>0</v>
      </c>
      <c r="F40" s="24">
        <f t="shared" si="1"/>
        <v>0</v>
      </c>
      <c r="G40" s="24">
        <f t="shared" si="2"/>
        <v>0</v>
      </c>
    </row>
    <row r="41" spans="2:16" ht="24.75" customHeight="1" x14ac:dyDescent="0.25">
      <c r="B41" s="3"/>
      <c r="C41" s="4" t="s">
        <v>32</v>
      </c>
      <c r="D41" s="25">
        <f>SUM(D6:D40)</f>
        <v>5351.246000000001</v>
      </c>
      <c r="E41" s="30">
        <f>D41/$E$44</f>
        <v>1.7432591485950162</v>
      </c>
      <c r="F41" s="25">
        <f>SUM(F6:F40)</f>
        <v>7.5958002760057222E-2</v>
      </c>
      <c r="G41" s="25">
        <f>(F41*$E$44)/10</f>
        <v>23.31666859544897</v>
      </c>
    </row>
    <row r="43" spans="2:16" x14ac:dyDescent="0.25">
      <c r="B43" s="17" t="s">
        <v>66</v>
      </c>
      <c r="C43" s="18"/>
    </row>
    <row r="44" spans="2:16" ht="23.25" customHeight="1" x14ac:dyDescent="0.25">
      <c r="B44" s="3">
        <v>1</v>
      </c>
      <c r="C44" s="2" t="s">
        <v>54</v>
      </c>
      <c r="D44" s="3" t="s">
        <v>55</v>
      </c>
      <c r="E44" s="21">
        <v>3069.6790000000001</v>
      </c>
    </row>
    <row r="45" spans="2:16" ht="23.25" customHeight="1" x14ac:dyDescent="0.25">
      <c r="B45" s="3">
        <v>2</v>
      </c>
      <c r="C45" s="2" t="s">
        <v>56</v>
      </c>
      <c r="D45" s="3" t="s">
        <v>57</v>
      </c>
      <c r="E45" s="22">
        <v>0.5</v>
      </c>
    </row>
    <row r="46" spans="2:16" ht="23.25" customHeight="1" x14ac:dyDescent="0.25">
      <c r="B46" s="3">
        <v>3</v>
      </c>
      <c r="C46" s="2" t="s">
        <v>58</v>
      </c>
      <c r="D46" s="3" t="s">
        <v>59</v>
      </c>
      <c r="E46" s="6">
        <f>D41</f>
        <v>5351.246000000001</v>
      </c>
    </row>
    <row r="47" spans="2:16" ht="23.25" customHeight="1" x14ac:dyDescent="0.25">
      <c r="B47" s="3">
        <v>4</v>
      </c>
      <c r="C47" s="2" t="s">
        <v>56</v>
      </c>
      <c r="D47" s="3" t="s">
        <v>59</v>
      </c>
      <c r="E47" s="6">
        <f>E44*E45</f>
        <v>1534.8395</v>
      </c>
    </row>
    <row r="48" spans="2:16" ht="30" x14ac:dyDescent="0.25">
      <c r="B48" s="3">
        <v>5</v>
      </c>
      <c r="C48" s="14" t="s">
        <v>60</v>
      </c>
      <c r="D48" s="3" t="s">
        <v>59</v>
      </c>
      <c r="E48" s="6">
        <f>E46-E47</f>
        <v>3816.406500000001</v>
      </c>
      <c r="N48" s="27"/>
      <c r="O48" s="27" t="s">
        <v>111</v>
      </c>
      <c r="P48" s="27" t="s">
        <v>110</v>
      </c>
    </row>
    <row r="49" spans="2:16" ht="23.25" customHeight="1" x14ac:dyDescent="0.25">
      <c r="B49" s="3">
        <v>6</v>
      </c>
      <c r="C49" s="2" t="s">
        <v>70</v>
      </c>
      <c r="D49" s="3" t="s">
        <v>62</v>
      </c>
      <c r="E49" s="23">
        <v>61095.872767874629</v>
      </c>
      <c r="N49" s="27" t="s">
        <v>112</v>
      </c>
      <c r="O49" s="29">
        <v>59997.45003439</v>
      </c>
      <c r="P49" s="29">
        <v>4771.5060000000003</v>
      </c>
    </row>
    <row r="50" spans="2:16" ht="23.25" customHeight="1" x14ac:dyDescent="0.25">
      <c r="B50" s="3">
        <v>7</v>
      </c>
      <c r="C50" s="2" t="s">
        <v>63</v>
      </c>
      <c r="D50" s="3" t="s">
        <v>64</v>
      </c>
      <c r="E50" s="8">
        <f>(E49*E48)/10^7</f>
        <v>23.316668595448981</v>
      </c>
      <c r="N50" s="27" t="s">
        <v>113</v>
      </c>
      <c r="O50" s="29">
        <v>70136.357577200004</v>
      </c>
      <c r="P50" s="29">
        <v>579.74</v>
      </c>
    </row>
    <row r="51" spans="2:16" ht="23.25" customHeight="1" x14ac:dyDescent="0.25">
      <c r="B51" s="3">
        <v>8</v>
      </c>
      <c r="C51" s="2" t="s">
        <v>63</v>
      </c>
      <c r="D51" s="3" t="s">
        <v>65</v>
      </c>
      <c r="E51" s="11">
        <f>(E50*10^7)/(E44*10^6)</f>
        <v>7.595800276005725E-2</v>
      </c>
      <c r="N51" s="27" t="s">
        <v>53</v>
      </c>
      <c r="O51" s="28">
        <f>(O49*P49+O50*P50)/P51</f>
        <v>61095.872767874629</v>
      </c>
      <c r="P51" s="28">
        <f>SUM(P49:P50)</f>
        <v>5351.2460000000001</v>
      </c>
    </row>
  </sheetData>
  <mergeCells count="2">
    <mergeCell ref="B3:G3"/>
    <mergeCell ref="B43:C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57"/>
  <sheetViews>
    <sheetView topLeftCell="A16" workbookViewId="0">
      <selection activeCell="N39" sqref="N39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3.85546875" customWidth="1"/>
    <col min="6" max="7" width="13.28515625" customWidth="1"/>
    <col min="16" max="16" width="10" bestFit="1" customWidth="1"/>
    <col min="17" max="17" width="12.85546875" bestFit="1" customWidth="1"/>
  </cols>
  <sheetData>
    <row r="3" spans="2:7" ht="20.25" x14ac:dyDescent="0.25">
      <c r="B3" s="20" t="s">
        <v>69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3"/>
      <c r="E6" s="24">
        <f>D6/$E$49</f>
        <v>0</v>
      </c>
      <c r="F6" s="24">
        <f>E6*$E$56/$E$46</f>
        <v>0</v>
      </c>
      <c r="G6" s="24">
        <f>(F6*$E$49)/10</f>
        <v>0</v>
      </c>
    </row>
    <row r="7" spans="2:7" x14ac:dyDescent="0.25">
      <c r="B7" s="3">
        <v>2</v>
      </c>
      <c r="C7" s="2" t="s">
        <v>73</v>
      </c>
      <c r="D7" s="23"/>
      <c r="E7" s="24">
        <f>D7/$E$49</f>
        <v>0</v>
      </c>
      <c r="F7" s="24">
        <f>E7*$E$56/$E$46</f>
        <v>0</v>
      </c>
      <c r="G7" s="24">
        <f>(F7*$E$49)/10</f>
        <v>0</v>
      </c>
    </row>
    <row r="8" spans="2:7" x14ac:dyDescent="0.25">
      <c r="B8" s="3">
        <v>3</v>
      </c>
      <c r="C8" s="2" t="s">
        <v>118</v>
      </c>
      <c r="D8" s="23"/>
      <c r="E8" s="24">
        <f>D8/$E$49</f>
        <v>0</v>
      </c>
      <c r="F8" s="24">
        <f>E8*$E$56/$E$46</f>
        <v>0</v>
      </c>
      <c r="G8" s="24">
        <f>(F8*$E$49)/10</f>
        <v>0</v>
      </c>
    </row>
    <row r="9" spans="2:7" x14ac:dyDescent="0.25">
      <c r="B9" s="3">
        <v>4</v>
      </c>
      <c r="C9" s="2" t="s">
        <v>75</v>
      </c>
      <c r="D9" s="23"/>
      <c r="E9" s="24">
        <f>D9/$E$49</f>
        <v>0</v>
      </c>
      <c r="F9" s="24">
        <f>E9*$E$56/$E$46</f>
        <v>0</v>
      </c>
      <c r="G9" s="24">
        <f>(F9*$E$49)/10</f>
        <v>0</v>
      </c>
    </row>
    <row r="10" spans="2:7" x14ac:dyDescent="0.25">
      <c r="B10" s="3">
        <v>5</v>
      </c>
      <c r="C10" s="2" t="s">
        <v>0</v>
      </c>
      <c r="D10" s="23"/>
      <c r="E10" s="24">
        <f>D10/$E$49</f>
        <v>0</v>
      </c>
      <c r="F10" s="24">
        <f>E10*$E$56/$E$46</f>
        <v>0</v>
      </c>
      <c r="G10" s="24">
        <f>(F10*$E$49)/10</f>
        <v>0</v>
      </c>
    </row>
    <row r="11" spans="2:7" x14ac:dyDescent="0.25">
      <c r="B11" s="3">
        <v>6</v>
      </c>
      <c r="C11" s="2" t="s">
        <v>1</v>
      </c>
      <c r="D11" s="23"/>
      <c r="E11" s="24">
        <f>D11/$E$49</f>
        <v>0</v>
      </c>
      <c r="F11" s="24">
        <f>E11*$E$56/$E$46</f>
        <v>0</v>
      </c>
      <c r="G11" s="24">
        <f>(F11*$E$49)/10</f>
        <v>0</v>
      </c>
    </row>
    <row r="12" spans="2:7" x14ac:dyDescent="0.25">
      <c r="B12" s="3">
        <v>7</v>
      </c>
      <c r="C12" s="2" t="s">
        <v>3</v>
      </c>
      <c r="D12" s="23"/>
      <c r="E12" s="24">
        <f>D12/$E$49</f>
        <v>0</v>
      </c>
      <c r="F12" s="24">
        <f>E12*$E$56/$E$46</f>
        <v>0</v>
      </c>
      <c r="G12" s="24">
        <f>(F12*$E$49)/10</f>
        <v>0</v>
      </c>
    </row>
    <row r="13" spans="2:7" x14ac:dyDescent="0.25">
      <c r="B13" s="3">
        <v>8</v>
      </c>
      <c r="C13" s="2" t="s">
        <v>82</v>
      </c>
      <c r="D13" s="23"/>
      <c r="E13" s="24">
        <f>D13/$E$49</f>
        <v>0</v>
      </c>
      <c r="F13" s="24">
        <f>E13*$E$56/$E$46</f>
        <v>0</v>
      </c>
      <c r="G13" s="24">
        <f>(F13*$E$49)/10</f>
        <v>0</v>
      </c>
    </row>
    <row r="14" spans="2:7" x14ac:dyDescent="0.25">
      <c r="B14" s="3">
        <v>9</v>
      </c>
      <c r="C14" s="2" t="s">
        <v>76</v>
      </c>
      <c r="D14" s="23"/>
      <c r="E14" s="24">
        <f>D14/$E$49</f>
        <v>0</v>
      </c>
      <c r="F14" s="24">
        <f>E14*$E$56/$E$46</f>
        <v>0</v>
      </c>
      <c r="G14" s="24">
        <f>(F14*$E$49)/10</f>
        <v>0</v>
      </c>
    </row>
    <row r="15" spans="2:7" x14ac:dyDescent="0.25">
      <c r="B15" s="3">
        <v>10</v>
      </c>
      <c r="C15" s="2" t="s">
        <v>83</v>
      </c>
      <c r="D15" s="23"/>
      <c r="E15" s="24">
        <f>D15/$E$49</f>
        <v>0</v>
      </c>
      <c r="F15" s="24">
        <f>E15*$E$56/$E$46</f>
        <v>0</v>
      </c>
      <c r="G15" s="24">
        <f>(F15*$E$49)/10</f>
        <v>0</v>
      </c>
    </row>
    <row r="16" spans="2:7" x14ac:dyDescent="0.25">
      <c r="B16" s="3">
        <v>11</v>
      </c>
      <c r="C16" s="2" t="s">
        <v>77</v>
      </c>
      <c r="D16" s="23"/>
      <c r="E16" s="24">
        <f>D16/$E$49</f>
        <v>0</v>
      </c>
      <c r="F16" s="24">
        <f>E16*$E$56/$E$46</f>
        <v>0</v>
      </c>
      <c r="G16" s="24">
        <f>(F16*$E$49)/10</f>
        <v>0</v>
      </c>
    </row>
    <row r="17" spans="2:7" x14ac:dyDescent="0.25">
      <c r="B17" s="3">
        <v>12</v>
      </c>
      <c r="C17" s="2" t="s">
        <v>4</v>
      </c>
      <c r="D17" s="23"/>
      <c r="E17" s="24">
        <f>D17/$E$49</f>
        <v>0</v>
      </c>
      <c r="F17" s="24">
        <f>E17*$E$56/$E$46</f>
        <v>0</v>
      </c>
      <c r="G17" s="24">
        <f>(F17*$E$49)/10</f>
        <v>0</v>
      </c>
    </row>
    <row r="18" spans="2:7" x14ac:dyDescent="0.25">
      <c r="B18" s="3">
        <v>13</v>
      </c>
      <c r="C18" s="2" t="s">
        <v>5</v>
      </c>
      <c r="D18" s="23"/>
      <c r="E18" s="24">
        <f>D18/$E$49</f>
        <v>0</v>
      </c>
      <c r="F18" s="24">
        <f>E18*$E$56/$E$46</f>
        <v>0</v>
      </c>
      <c r="G18" s="24">
        <f>(F18*$E$49)/10</f>
        <v>0</v>
      </c>
    </row>
    <row r="19" spans="2:7" x14ac:dyDescent="0.25">
      <c r="B19" s="3">
        <v>14</v>
      </c>
      <c r="C19" s="2" t="s">
        <v>6</v>
      </c>
      <c r="D19" s="23"/>
      <c r="E19" s="24">
        <f>D19/$E$49</f>
        <v>0</v>
      </c>
      <c r="F19" s="24">
        <f>E19*$E$56/$E$46</f>
        <v>0</v>
      </c>
      <c r="G19" s="24">
        <f>(F19*$E$49)/10</f>
        <v>0</v>
      </c>
    </row>
    <row r="20" spans="2:7" x14ac:dyDescent="0.25">
      <c r="B20" s="3">
        <v>15</v>
      </c>
      <c r="C20" s="2" t="s">
        <v>87</v>
      </c>
      <c r="D20" s="23"/>
      <c r="E20" s="24">
        <f>D20/$E$49</f>
        <v>0</v>
      </c>
      <c r="F20" s="24">
        <f>E20*$E$56/$E$46</f>
        <v>0</v>
      </c>
      <c r="G20" s="24">
        <f>(F20*$E$49)/10</f>
        <v>0</v>
      </c>
    </row>
    <row r="21" spans="2:7" x14ac:dyDescent="0.25">
      <c r="B21" s="3">
        <v>16</v>
      </c>
      <c r="C21" s="2" t="s">
        <v>114</v>
      </c>
      <c r="D21" s="23"/>
      <c r="E21" s="24">
        <f>D21/$E$49</f>
        <v>0</v>
      </c>
      <c r="F21" s="24">
        <f>E21*$E$56/$E$46</f>
        <v>0</v>
      </c>
      <c r="G21" s="24">
        <f>(F21*$E$49)/10</f>
        <v>0</v>
      </c>
    </row>
    <row r="22" spans="2:7" x14ac:dyDescent="0.25">
      <c r="B22" s="3">
        <v>17</v>
      </c>
      <c r="C22" s="2" t="s">
        <v>8</v>
      </c>
      <c r="D22" s="23"/>
      <c r="E22" s="24">
        <f>D22/$E$49</f>
        <v>0</v>
      </c>
      <c r="F22" s="24">
        <f>E22*$E$56/$E$46</f>
        <v>0</v>
      </c>
      <c r="G22" s="24">
        <f>(F22*$E$49)/10</f>
        <v>0</v>
      </c>
    </row>
    <row r="23" spans="2:7" x14ac:dyDescent="0.25">
      <c r="B23" s="3">
        <v>18</v>
      </c>
      <c r="C23" s="2" t="s">
        <v>119</v>
      </c>
      <c r="D23" s="23"/>
      <c r="E23" s="24">
        <f>D23/$E$49</f>
        <v>0</v>
      </c>
      <c r="F23" s="24">
        <f>E23*$E$56/$E$46</f>
        <v>0</v>
      </c>
      <c r="G23" s="24">
        <f>(F23*$E$49)/10</f>
        <v>0</v>
      </c>
    </row>
    <row r="24" spans="2:7" x14ac:dyDescent="0.25">
      <c r="B24" s="3">
        <v>19</v>
      </c>
      <c r="C24" s="2" t="s">
        <v>9</v>
      </c>
      <c r="D24" s="23"/>
      <c r="E24" s="24">
        <f t="shared" ref="E24:E45" si="0">D24/$E$49</f>
        <v>0</v>
      </c>
      <c r="F24" s="24">
        <f t="shared" ref="F24:F45" si="1">E24*$E$56/$E$46</f>
        <v>0</v>
      </c>
      <c r="G24" s="24">
        <f t="shared" ref="G24:G45" si="2">(F24*$E$49)/10</f>
        <v>0</v>
      </c>
    </row>
    <row r="25" spans="2:7" x14ac:dyDescent="0.25">
      <c r="B25" s="3">
        <v>20</v>
      </c>
      <c r="C25" s="2" t="s">
        <v>44</v>
      </c>
      <c r="D25" s="23"/>
      <c r="E25" s="24">
        <f t="shared" si="0"/>
        <v>0</v>
      </c>
      <c r="F25" s="24">
        <f t="shared" si="1"/>
        <v>0</v>
      </c>
      <c r="G25" s="24">
        <f t="shared" si="2"/>
        <v>0</v>
      </c>
    </row>
    <row r="26" spans="2:7" x14ac:dyDescent="0.25">
      <c r="B26" s="3">
        <v>21</v>
      </c>
      <c r="C26" s="2" t="s">
        <v>10</v>
      </c>
      <c r="D26" s="23"/>
      <c r="E26" s="24">
        <f t="shared" si="0"/>
        <v>0</v>
      </c>
      <c r="F26" s="24">
        <f t="shared" si="1"/>
        <v>0</v>
      </c>
      <c r="G26" s="24">
        <f t="shared" si="2"/>
        <v>0</v>
      </c>
    </row>
    <row r="27" spans="2:7" x14ac:dyDescent="0.25">
      <c r="B27" s="3">
        <v>22</v>
      </c>
      <c r="C27" s="2" t="s">
        <v>46</v>
      </c>
      <c r="D27" s="23"/>
      <c r="E27" s="24">
        <f t="shared" si="0"/>
        <v>0</v>
      </c>
      <c r="F27" s="24">
        <f t="shared" si="1"/>
        <v>0</v>
      </c>
      <c r="G27" s="24">
        <f t="shared" si="2"/>
        <v>0</v>
      </c>
    </row>
    <row r="28" spans="2:7" x14ac:dyDescent="0.25">
      <c r="B28" s="3">
        <v>23</v>
      </c>
      <c r="C28" s="2" t="s">
        <v>47</v>
      </c>
      <c r="D28" s="23"/>
      <c r="E28" s="24">
        <f t="shared" si="0"/>
        <v>0</v>
      </c>
      <c r="F28" s="24">
        <f t="shared" si="1"/>
        <v>0</v>
      </c>
      <c r="G28" s="24">
        <f t="shared" si="2"/>
        <v>0</v>
      </c>
    </row>
    <row r="29" spans="2:7" x14ac:dyDescent="0.25">
      <c r="B29" s="3">
        <v>24</v>
      </c>
      <c r="C29" s="2" t="s">
        <v>120</v>
      </c>
      <c r="D29" s="23"/>
      <c r="E29" s="24">
        <f t="shared" si="0"/>
        <v>0</v>
      </c>
      <c r="F29" s="24">
        <f t="shared" si="1"/>
        <v>0</v>
      </c>
      <c r="G29" s="24">
        <f t="shared" si="2"/>
        <v>0</v>
      </c>
    </row>
    <row r="30" spans="2:7" x14ac:dyDescent="0.25">
      <c r="B30" s="3">
        <v>25</v>
      </c>
      <c r="C30" s="2" t="s">
        <v>19</v>
      </c>
      <c r="D30" s="23"/>
      <c r="E30" s="24">
        <f t="shared" si="0"/>
        <v>0</v>
      </c>
      <c r="F30" s="24">
        <f t="shared" si="1"/>
        <v>0</v>
      </c>
      <c r="G30" s="24">
        <f t="shared" si="2"/>
        <v>0</v>
      </c>
    </row>
    <row r="31" spans="2:7" x14ac:dyDescent="0.25">
      <c r="B31" s="3">
        <v>26</v>
      </c>
      <c r="C31" s="2" t="s">
        <v>78</v>
      </c>
      <c r="D31" s="23"/>
      <c r="E31" s="24">
        <f t="shared" si="0"/>
        <v>0</v>
      </c>
      <c r="F31" s="24">
        <f t="shared" si="1"/>
        <v>0</v>
      </c>
      <c r="G31" s="24">
        <f t="shared" si="2"/>
        <v>0</v>
      </c>
    </row>
    <row r="32" spans="2:7" x14ac:dyDescent="0.25">
      <c r="B32" s="3">
        <v>27</v>
      </c>
      <c r="C32" s="2" t="s">
        <v>121</v>
      </c>
      <c r="D32" s="23"/>
      <c r="E32" s="24">
        <f t="shared" si="0"/>
        <v>0</v>
      </c>
      <c r="F32" s="24">
        <f t="shared" si="1"/>
        <v>0</v>
      </c>
      <c r="G32" s="24">
        <f t="shared" si="2"/>
        <v>0</v>
      </c>
    </row>
    <row r="33" spans="2:8" x14ac:dyDescent="0.25">
      <c r="B33" s="3">
        <v>28</v>
      </c>
      <c r="C33" s="2" t="s">
        <v>122</v>
      </c>
      <c r="D33" s="23"/>
      <c r="E33" s="24">
        <f t="shared" si="0"/>
        <v>0</v>
      </c>
      <c r="F33" s="24">
        <f t="shared" si="1"/>
        <v>0</v>
      </c>
      <c r="G33" s="24">
        <f t="shared" si="2"/>
        <v>0</v>
      </c>
    </row>
    <row r="34" spans="2:8" x14ac:dyDescent="0.25">
      <c r="B34" s="3">
        <v>29</v>
      </c>
      <c r="C34" s="2" t="s">
        <v>115</v>
      </c>
      <c r="D34" s="23"/>
      <c r="E34" s="24">
        <f t="shared" si="0"/>
        <v>0</v>
      </c>
      <c r="F34" s="24">
        <f t="shared" si="1"/>
        <v>0</v>
      </c>
      <c r="G34" s="24">
        <f t="shared" si="2"/>
        <v>0</v>
      </c>
    </row>
    <row r="35" spans="2:8" x14ac:dyDescent="0.25">
      <c r="B35" s="3">
        <v>30</v>
      </c>
      <c r="C35" s="2" t="s">
        <v>90</v>
      </c>
      <c r="D35" s="23"/>
      <c r="E35" s="24">
        <f t="shared" si="0"/>
        <v>0</v>
      </c>
      <c r="F35" s="24">
        <f t="shared" si="1"/>
        <v>0</v>
      </c>
      <c r="G35" s="24">
        <f t="shared" si="2"/>
        <v>0</v>
      </c>
    </row>
    <row r="36" spans="2:8" x14ac:dyDescent="0.25">
      <c r="B36" s="3">
        <v>31</v>
      </c>
      <c r="C36" s="2" t="s">
        <v>23</v>
      </c>
      <c r="D36" s="23"/>
      <c r="E36" s="24">
        <f t="shared" si="0"/>
        <v>0</v>
      </c>
      <c r="F36" s="24">
        <f t="shared" si="1"/>
        <v>0</v>
      </c>
      <c r="G36" s="24">
        <f t="shared" si="2"/>
        <v>0</v>
      </c>
    </row>
    <row r="37" spans="2:8" x14ac:dyDescent="0.25">
      <c r="B37" s="3">
        <v>32</v>
      </c>
      <c r="C37" s="2" t="s">
        <v>79</v>
      </c>
      <c r="D37" s="23"/>
      <c r="E37" s="24">
        <f t="shared" si="0"/>
        <v>0</v>
      </c>
      <c r="F37" s="24">
        <f t="shared" si="1"/>
        <v>0</v>
      </c>
      <c r="G37" s="24">
        <f t="shared" si="2"/>
        <v>0</v>
      </c>
    </row>
    <row r="38" spans="2:8" x14ac:dyDescent="0.25">
      <c r="B38" s="3">
        <v>33</v>
      </c>
      <c r="C38" s="2" t="s">
        <v>80</v>
      </c>
      <c r="D38" s="23"/>
      <c r="E38" s="24">
        <f t="shared" si="0"/>
        <v>0</v>
      </c>
      <c r="F38" s="24">
        <f t="shared" si="1"/>
        <v>0</v>
      </c>
      <c r="G38" s="24">
        <f t="shared" si="2"/>
        <v>0</v>
      </c>
    </row>
    <row r="39" spans="2:8" x14ac:dyDescent="0.25">
      <c r="B39" s="3">
        <v>34</v>
      </c>
      <c r="C39" s="2" t="s">
        <v>116</v>
      </c>
      <c r="D39" s="23"/>
      <c r="E39" s="24">
        <f t="shared" si="0"/>
        <v>0</v>
      </c>
      <c r="F39" s="24">
        <f t="shared" si="1"/>
        <v>0</v>
      </c>
      <c r="G39" s="24">
        <f t="shared" si="2"/>
        <v>0</v>
      </c>
    </row>
    <row r="40" spans="2:8" x14ac:dyDescent="0.25">
      <c r="B40" s="3">
        <v>35</v>
      </c>
      <c r="C40" s="2" t="s">
        <v>89</v>
      </c>
      <c r="D40" s="23"/>
      <c r="E40" s="24">
        <f t="shared" si="0"/>
        <v>0</v>
      </c>
      <c r="F40" s="24">
        <f t="shared" si="1"/>
        <v>0</v>
      </c>
      <c r="G40" s="24">
        <f t="shared" si="2"/>
        <v>0</v>
      </c>
    </row>
    <row r="41" spans="2:8" x14ac:dyDescent="0.25">
      <c r="B41" s="3">
        <v>36</v>
      </c>
      <c r="C41" s="2" t="s">
        <v>85</v>
      </c>
      <c r="D41" s="23"/>
      <c r="E41" s="24">
        <f t="shared" si="0"/>
        <v>0</v>
      </c>
      <c r="F41" s="24">
        <f t="shared" si="1"/>
        <v>0</v>
      </c>
      <c r="G41" s="24">
        <f t="shared" si="2"/>
        <v>0</v>
      </c>
    </row>
    <row r="42" spans="2:8" x14ac:dyDescent="0.25">
      <c r="B42" s="3">
        <v>37</v>
      </c>
      <c r="C42" s="2" t="s">
        <v>27</v>
      </c>
      <c r="D42" s="23"/>
      <c r="E42" s="24">
        <f t="shared" si="0"/>
        <v>0</v>
      </c>
      <c r="F42" s="24">
        <f t="shared" si="1"/>
        <v>0</v>
      </c>
      <c r="G42" s="24">
        <f t="shared" si="2"/>
        <v>0</v>
      </c>
    </row>
    <row r="43" spans="2:8" x14ac:dyDescent="0.25">
      <c r="B43" s="3">
        <v>38</v>
      </c>
      <c r="C43" s="2" t="s">
        <v>30</v>
      </c>
      <c r="D43" s="23"/>
      <c r="E43" s="24">
        <f t="shared" si="0"/>
        <v>0</v>
      </c>
      <c r="F43" s="24">
        <f t="shared" si="1"/>
        <v>0</v>
      </c>
      <c r="G43" s="24">
        <f t="shared" si="2"/>
        <v>0</v>
      </c>
    </row>
    <row r="44" spans="2:8" x14ac:dyDescent="0.25">
      <c r="B44" s="3">
        <v>39</v>
      </c>
      <c r="C44" s="2" t="s">
        <v>117</v>
      </c>
      <c r="D44" s="23"/>
      <c r="E44" s="24">
        <f t="shared" si="0"/>
        <v>0</v>
      </c>
      <c r="F44" s="24">
        <f t="shared" si="1"/>
        <v>0</v>
      </c>
      <c r="G44" s="24">
        <f t="shared" si="2"/>
        <v>0</v>
      </c>
    </row>
    <row r="45" spans="2:8" x14ac:dyDescent="0.25">
      <c r="B45" s="3">
        <v>40</v>
      </c>
      <c r="C45" s="2" t="s">
        <v>31</v>
      </c>
      <c r="D45" s="23"/>
      <c r="E45" s="24">
        <f t="shared" si="0"/>
        <v>0</v>
      </c>
      <c r="F45" s="24">
        <f t="shared" si="1"/>
        <v>0</v>
      </c>
      <c r="G45" s="24">
        <f t="shared" si="2"/>
        <v>0</v>
      </c>
    </row>
    <row r="46" spans="2:8" ht="24.75" customHeight="1" x14ac:dyDescent="0.3">
      <c r="B46" s="3"/>
      <c r="C46" s="4" t="s">
        <v>32</v>
      </c>
      <c r="D46" s="7">
        <v>1712.5049999999999</v>
      </c>
      <c r="E46" s="34">
        <v>0.47622722354360403</v>
      </c>
      <c r="F46" s="13">
        <f>SUM(F6:F45)</f>
        <v>0</v>
      </c>
      <c r="G46" s="9">
        <f>(F46*$E$49)/10</f>
        <v>0</v>
      </c>
    </row>
    <row r="47" spans="2:8" ht="18.75" x14ac:dyDescent="0.3">
      <c r="C47" s="32" t="s">
        <v>123</v>
      </c>
      <c r="D47" s="33">
        <v>1712.5049999999999</v>
      </c>
      <c r="E47" s="34">
        <v>0.47622722354360403</v>
      </c>
      <c r="F47" s="32" t="s">
        <v>124</v>
      </c>
      <c r="G47" s="31"/>
      <c r="H47" s="31"/>
    </row>
    <row r="48" spans="2:8" x14ac:dyDescent="0.25">
      <c r="B48" s="17" t="s">
        <v>66</v>
      </c>
      <c r="C48" s="18"/>
    </row>
    <row r="49" spans="2:17" ht="23.25" customHeight="1" x14ac:dyDescent="0.25">
      <c r="B49" s="3">
        <v>1</v>
      </c>
      <c r="C49" s="2" t="s">
        <v>54</v>
      </c>
      <c r="D49" s="3" t="s">
        <v>55</v>
      </c>
      <c r="E49" s="21">
        <v>3595.9830000000002</v>
      </c>
    </row>
    <row r="50" spans="2:17" ht="23.25" customHeight="1" x14ac:dyDescent="0.25">
      <c r="B50" s="3">
        <v>2</v>
      </c>
      <c r="C50" s="2" t="s">
        <v>56</v>
      </c>
      <c r="D50" s="3" t="s">
        <v>57</v>
      </c>
      <c r="E50" s="22">
        <v>0.5</v>
      </c>
    </row>
    <row r="51" spans="2:17" ht="23.25" customHeight="1" x14ac:dyDescent="0.25">
      <c r="B51" s="3">
        <v>3</v>
      </c>
      <c r="C51" s="2" t="s">
        <v>58</v>
      </c>
      <c r="D51" s="3" t="s">
        <v>59</v>
      </c>
      <c r="E51" s="6">
        <f>D46</f>
        <v>1712.5049999999999</v>
      </c>
    </row>
    <row r="52" spans="2:17" ht="23.25" customHeight="1" x14ac:dyDescent="0.25">
      <c r="B52" s="3">
        <v>4</v>
      </c>
      <c r="C52" s="2" t="s">
        <v>56</v>
      </c>
      <c r="D52" s="3" t="s">
        <v>59</v>
      </c>
      <c r="E52" s="6">
        <f>E49*E50</f>
        <v>1797.9915000000001</v>
      </c>
    </row>
    <row r="53" spans="2:17" ht="30" x14ac:dyDescent="0.25">
      <c r="B53" s="3">
        <v>5</v>
      </c>
      <c r="C53" s="14" t="s">
        <v>60</v>
      </c>
      <c r="D53" s="3" t="s">
        <v>59</v>
      </c>
      <c r="E53" s="6">
        <f>E51-E52</f>
        <v>-85.486500000000206</v>
      </c>
    </row>
    <row r="54" spans="2:17" ht="23.25" customHeight="1" x14ac:dyDescent="0.25">
      <c r="B54" s="3">
        <v>6</v>
      </c>
      <c r="C54" s="2" t="s">
        <v>70</v>
      </c>
      <c r="D54" s="3" t="s">
        <v>62</v>
      </c>
      <c r="E54" s="23">
        <v>56104.965507968554</v>
      </c>
      <c r="O54" s="27"/>
      <c r="P54" s="27" t="s">
        <v>111</v>
      </c>
      <c r="Q54" s="27" t="s">
        <v>110</v>
      </c>
    </row>
    <row r="55" spans="2:17" ht="23.25" customHeight="1" x14ac:dyDescent="0.25">
      <c r="B55" s="3">
        <v>7</v>
      </c>
      <c r="C55" s="2" t="s">
        <v>63</v>
      </c>
      <c r="D55" s="3" t="s">
        <v>64</v>
      </c>
      <c r="E55" s="8">
        <f>(E54*E53)/10^7</f>
        <v>-0.47962171338969656</v>
      </c>
      <c r="O55" s="27" t="s">
        <v>112</v>
      </c>
      <c r="P55" s="29">
        <v>54377.872989281044</v>
      </c>
      <c r="Q55" s="29">
        <v>1564.8009999999999</v>
      </c>
    </row>
    <row r="56" spans="2:17" ht="23.25" customHeight="1" x14ac:dyDescent="0.25">
      <c r="B56" s="3">
        <v>8</v>
      </c>
      <c r="C56" s="2" t="s">
        <v>63</v>
      </c>
      <c r="D56" s="3" t="s">
        <v>65</v>
      </c>
      <c r="E56" s="11">
        <f>(E55*10^7)/(E49*10^6)</f>
        <v>-1.3337708031147437E-3</v>
      </c>
      <c r="O56" s="27" t="s">
        <v>113</v>
      </c>
      <c r="P56" s="29">
        <v>74402.073916235997</v>
      </c>
      <c r="Q56" s="29">
        <v>147.70400000000001</v>
      </c>
    </row>
    <row r="57" spans="2:17" x14ac:dyDescent="0.25">
      <c r="O57" s="27" t="s">
        <v>53</v>
      </c>
      <c r="P57" s="28">
        <f>(P55*Q55+P56*Q56)/Q57</f>
        <v>56104.965507968554</v>
      </c>
      <c r="Q57" s="28">
        <f>SUM(Q55:Q56)</f>
        <v>1712.5049999999999</v>
      </c>
    </row>
  </sheetData>
  <mergeCells count="2">
    <mergeCell ref="B3:G3"/>
    <mergeCell ref="B48:C4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51"/>
  <sheetViews>
    <sheetView topLeftCell="A31" workbookViewId="0">
      <selection activeCell="R59" sqref="R59"/>
    </sheetView>
  </sheetViews>
  <sheetFormatPr defaultRowHeight="15" x14ac:dyDescent="0.25"/>
  <cols>
    <col min="2" max="2" width="4.28515625" bestFit="1" customWidth="1"/>
    <col min="3" max="3" width="55.5703125" bestFit="1" customWidth="1"/>
    <col min="4" max="4" width="14.28515625" bestFit="1" customWidth="1"/>
    <col min="5" max="5" width="13.85546875" customWidth="1"/>
    <col min="6" max="7" width="13.28515625" customWidth="1"/>
    <col min="15" max="15" width="13" bestFit="1" customWidth="1"/>
    <col min="16" max="16" width="12.85546875" bestFit="1" customWidth="1"/>
  </cols>
  <sheetData>
    <row r="3" spans="2:7" ht="20.25" x14ac:dyDescent="0.25">
      <c r="B3" s="20" t="s">
        <v>71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6">
        <v>763</v>
      </c>
      <c r="E6" s="24">
        <f>D6/$E$44</f>
        <v>0.27300242195726632</v>
      </c>
      <c r="F6" s="24">
        <f>E6*$E$51/$E$41</f>
        <v>1.3299680240003435E-2</v>
      </c>
      <c r="G6" s="24">
        <f>(F6*$E$44)/10</f>
        <v>3.7170571419732887</v>
      </c>
    </row>
    <row r="7" spans="2:7" x14ac:dyDescent="0.25">
      <c r="B7" s="3">
        <v>2</v>
      </c>
      <c r="C7" s="2" t="s">
        <v>73</v>
      </c>
      <c r="D7" s="26">
        <v>778.35</v>
      </c>
      <c r="E7" s="24">
        <f>D7/$E$44</f>
        <v>0.27849467251695703</v>
      </c>
      <c r="F7" s="24">
        <f>E7*$E$51/$E$41</f>
        <v>1.3567242614425519E-2</v>
      </c>
      <c r="G7" s="24">
        <f>(F7*$E$44)/10</f>
        <v>3.7918367319199326</v>
      </c>
    </row>
    <row r="8" spans="2:7" x14ac:dyDescent="0.25">
      <c r="B8" s="3">
        <v>3</v>
      </c>
      <c r="C8" s="2" t="s">
        <v>118</v>
      </c>
      <c r="D8" s="26">
        <v>1.71</v>
      </c>
      <c r="E8" s="24">
        <f>D8/$E$44</f>
        <v>6.1184029036294278E-4</v>
      </c>
      <c r="F8" s="24">
        <f>E8*$E$51/$E$41</f>
        <v>2.9806622818356315E-5</v>
      </c>
      <c r="G8" s="24">
        <f>(F8*$E$44)/10</f>
        <v>8.3304950364014706E-3</v>
      </c>
    </row>
    <row r="9" spans="2:7" x14ac:dyDescent="0.25">
      <c r="B9" s="3">
        <v>4</v>
      </c>
      <c r="C9" s="2" t="s">
        <v>74</v>
      </c>
      <c r="D9" s="26">
        <v>18</v>
      </c>
      <c r="E9" s="24">
        <f>D9/$E$44</f>
        <v>6.4404241090836086E-3</v>
      </c>
      <c r="F9" s="24">
        <f>E9*$E$51/$E$41</f>
        <v>3.1375392440375071E-4</v>
      </c>
      <c r="G9" s="24">
        <f>(F9*$E$44)/10</f>
        <v>8.7689421435804965E-2</v>
      </c>
    </row>
    <row r="10" spans="2:7" x14ac:dyDescent="0.25">
      <c r="B10" s="3">
        <v>5</v>
      </c>
      <c r="C10" s="2" t="s">
        <v>75</v>
      </c>
      <c r="D10" s="26">
        <v>151.35</v>
      </c>
      <c r="E10" s="24">
        <f>D10/$E$44</f>
        <v>5.4153232717211341E-2</v>
      </c>
      <c r="F10" s="24">
        <f>E10*$E$51/$E$41</f>
        <v>2.6381475810282038E-3</v>
      </c>
      <c r="G10" s="24">
        <f>(F10*$E$44)/10</f>
        <v>0.73732188523939335</v>
      </c>
    </row>
    <row r="11" spans="2:7" x14ac:dyDescent="0.25">
      <c r="B11" s="3">
        <v>6</v>
      </c>
      <c r="C11" s="2" t="s">
        <v>0</v>
      </c>
      <c r="D11" s="26">
        <v>745</v>
      </c>
      <c r="E11" s="24">
        <f>D11/$E$44</f>
        <v>0.26656199784818269</v>
      </c>
      <c r="F11" s="24">
        <f>E11*$E$51/$E$41</f>
        <v>1.2985926315599684E-2</v>
      </c>
      <c r="G11" s="24">
        <f>(F11*$E$44)/10</f>
        <v>3.6293677205374832</v>
      </c>
    </row>
    <row r="12" spans="2:7" x14ac:dyDescent="0.25">
      <c r="B12" s="3">
        <v>7</v>
      </c>
      <c r="C12" s="2" t="s">
        <v>1</v>
      </c>
      <c r="D12" s="26">
        <v>391.5</v>
      </c>
      <c r="E12" s="24">
        <f>D12/$E$44</f>
        <v>0.14007922437256848</v>
      </c>
      <c r="F12" s="24">
        <f>E12*$E$51/$E$41</f>
        <v>6.8241478557815784E-3</v>
      </c>
      <c r="G12" s="24">
        <f>(F12*$E$44)/10</f>
        <v>1.9072449162287584</v>
      </c>
    </row>
    <row r="13" spans="2:7" x14ac:dyDescent="0.25">
      <c r="B13" s="3">
        <v>8</v>
      </c>
      <c r="C13" s="2" t="s">
        <v>3</v>
      </c>
      <c r="D13" s="26">
        <v>64.5</v>
      </c>
      <c r="E13" s="24">
        <f>D13/$E$44</f>
        <v>2.3078186390882931E-2</v>
      </c>
      <c r="F13" s="24">
        <f>E13*$E$51/$E$41</f>
        <v>1.1242848957801067E-3</v>
      </c>
      <c r="G13" s="24">
        <f>(F13*$E$44)/10</f>
        <v>0.31422042681163448</v>
      </c>
    </row>
    <row r="14" spans="2:7" x14ac:dyDescent="0.25">
      <c r="B14" s="3">
        <v>9</v>
      </c>
      <c r="C14" s="2" t="s">
        <v>76</v>
      </c>
      <c r="D14" s="26">
        <v>1253.921</v>
      </c>
      <c r="E14" s="24">
        <f>D14/$E$44</f>
        <v>0.44865461329367934</v>
      </c>
      <c r="F14" s="24">
        <f>E14*$E$51/$E$41</f>
        <v>2.1856813035681974E-2</v>
      </c>
      <c r="G14" s="24">
        <f>(F14*$E$44)/10</f>
        <v>6.108644834233667</v>
      </c>
    </row>
    <row r="15" spans="2:7" x14ac:dyDescent="0.25">
      <c r="B15" s="3">
        <v>10</v>
      </c>
      <c r="C15" s="2" t="s">
        <v>77</v>
      </c>
      <c r="D15" s="26">
        <v>50</v>
      </c>
      <c r="E15" s="24">
        <f>D15/$E$44</f>
        <v>1.7890066969676689E-2</v>
      </c>
      <c r="F15" s="24">
        <f>E15*$E$51/$E$41</f>
        <v>8.7153867889930747E-4</v>
      </c>
      <c r="G15" s="24">
        <f>(F15*$E$44)/10</f>
        <v>0.24358172621056934</v>
      </c>
    </row>
    <row r="16" spans="2:7" x14ac:dyDescent="0.25">
      <c r="B16" s="3">
        <v>11</v>
      </c>
      <c r="C16" s="2" t="s">
        <v>4</v>
      </c>
      <c r="D16" s="26">
        <v>155</v>
      </c>
      <c r="E16" s="24">
        <f>D16/$E$44</f>
        <v>5.5459207605997742E-2</v>
      </c>
      <c r="F16" s="24">
        <f>E16*$E$51/$E$41</f>
        <v>2.7017699045878535E-3</v>
      </c>
      <c r="G16" s="24">
        <f>(F16*$E$44)/10</f>
        <v>0.75510335125276506</v>
      </c>
    </row>
    <row r="17" spans="2:7" x14ac:dyDescent="0.25">
      <c r="B17" s="3">
        <v>12</v>
      </c>
      <c r="C17" s="2" t="s">
        <v>5</v>
      </c>
      <c r="D17" s="26">
        <v>3411.4439999999972</v>
      </c>
      <c r="E17" s="24">
        <f>D17/$E$44</f>
        <v>1.2206192324660334</v>
      </c>
      <c r="F17" s="24">
        <f>E17*$E$51/$E$41</f>
        <v>5.9464107937979335E-2</v>
      </c>
      <c r="G17" s="24">
        <f>(F17*$E$44)/10</f>
        <v>16.61930836781378</v>
      </c>
    </row>
    <row r="18" spans="2:7" x14ac:dyDescent="0.25">
      <c r="B18" s="3">
        <v>13</v>
      </c>
      <c r="C18" s="2" t="s">
        <v>125</v>
      </c>
      <c r="D18" s="26">
        <v>20</v>
      </c>
      <c r="E18" s="24">
        <f>D18/$E$44</f>
        <v>7.156026787870676E-3</v>
      </c>
      <c r="F18" s="24">
        <f>E18*$E$51/$E$41</f>
        <v>3.48615471559723E-4</v>
      </c>
      <c r="G18" s="24">
        <f>(F18*$E$44)/10</f>
        <v>9.743269048422773E-2</v>
      </c>
    </row>
    <row r="19" spans="2:7" x14ac:dyDescent="0.25">
      <c r="B19" s="3">
        <v>14</v>
      </c>
      <c r="C19" s="2" t="s">
        <v>87</v>
      </c>
      <c r="D19" s="26">
        <v>74</v>
      </c>
      <c r="E19" s="24">
        <f>D19/$E$44</f>
        <v>2.6477299115121502E-2</v>
      </c>
      <c r="F19" s="24">
        <f>E19*$E$51/$E$41</f>
        <v>1.2898772447709752E-3</v>
      </c>
      <c r="G19" s="24">
        <f>(F19*$E$44)/10</f>
        <v>0.36050095479164268</v>
      </c>
    </row>
    <row r="20" spans="2:7" x14ac:dyDescent="0.25">
      <c r="B20" s="3">
        <v>15</v>
      </c>
      <c r="C20" s="2" t="s">
        <v>114</v>
      </c>
      <c r="D20" s="26">
        <v>2</v>
      </c>
      <c r="E20" s="24">
        <f>D20/$E$44</f>
        <v>7.1560267878706765E-4</v>
      </c>
      <c r="F20" s="24">
        <f>E20*$E$51/$E$41</f>
        <v>3.4861547155972301E-5</v>
      </c>
      <c r="G20" s="24">
        <f>(F20*$E$44)/10</f>
        <v>9.7432690484227751E-3</v>
      </c>
    </row>
    <row r="21" spans="2:7" x14ac:dyDescent="0.25">
      <c r="B21" s="3">
        <v>16</v>
      </c>
      <c r="C21" s="2" t="s">
        <v>7</v>
      </c>
      <c r="D21" s="26">
        <v>24</v>
      </c>
      <c r="E21" s="24">
        <f>D21/$E$44</f>
        <v>8.5872321454448109E-3</v>
      </c>
      <c r="F21" s="24">
        <f>E21*$E$51/$E$41</f>
        <v>4.1833856587166759E-4</v>
      </c>
      <c r="G21" s="24">
        <f>(F21*$E$44)/10</f>
        <v>0.11691922858107329</v>
      </c>
    </row>
    <row r="22" spans="2:7" x14ac:dyDescent="0.25">
      <c r="B22" s="3">
        <v>17</v>
      </c>
      <c r="C22" s="2" t="s">
        <v>9</v>
      </c>
      <c r="D22" s="26">
        <v>60</v>
      </c>
      <c r="E22" s="24">
        <f>D22/$E$44</f>
        <v>2.1468080363612026E-2</v>
      </c>
      <c r="F22" s="24">
        <f>E22*$E$51/$E$41</f>
        <v>1.0458464146791691E-3</v>
      </c>
      <c r="G22" s="24">
        <f>(F22*$E$44)/10</f>
        <v>0.29229807145268322</v>
      </c>
    </row>
    <row r="23" spans="2:7" x14ac:dyDescent="0.25">
      <c r="B23" s="3">
        <v>18</v>
      </c>
      <c r="C23" s="2" t="s">
        <v>43</v>
      </c>
      <c r="D23" s="26">
        <v>65</v>
      </c>
      <c r="E23" s="24">
        <f>D23/$E$44</f>
        <v>2.3257087060579697E-2</v>
      </c>
      <c r="F23" s="24">
        <f>E23*$E$51/$E$41</f>
        <v>1.1330002825690997E-3</v>
      </c>
      <c r="G23" s="24">
        <f>(F23*$E$44)/10</f>
        <v>0.31665624407374016</v>
      </c>
    </row>
    <row r="24" spans="2:7" x14ac:dyDescent="0.25">
      <c r="B24" s="3">
        <v>19</v>
      </c>
      <c r="C24" s="2" t="s">
        <v>44</v>
      </c>
      <c r="D24" s="26">
        <v>1369.37</v>
      </c>
      <c r="E24" s="24">
        <f t="shared" ref="E24:E40" si="0">D24/$E$44</f>
        <v>0.48996242012532332</v>
      </c>
      <c r="F24" s="24">
        <f t="shared" ref="F24:F40" si="1">E24*$E$51/$E$41</f>
        <v>2.3869178414486894E-2</v>
      </c>
      <c r="G24" s="24">
        <f t="shared" ref="G24:G40" si="2">(F24*$E$44)/10</f>
        <v>6.6710701684193463</v>
      </c>
    </row>
    <row r="25" spans="2:7" x14ac:dyDescent="0.25">
      <c r="B25" s="3">
        <v>20</v>
      </c>
      <c r="C25" s="2" t="s">
        <v>47</v>
      </c>
      <c r="D25" s="26">
        <v>0</v>
      </c>
      <c r="E25" s="24">
        <f t="shared" si="0"/>
        <v>0</v>
      </c>
      <c r="F25" s="24">
        <f t="shared" si="1"/>
        <v>0</v>
      </c>
      <c r="G25" s="24">
        <f t="shared" si="2"/>
        <v>0</v>
      </c>
    </row>
    <row r="26" spans="2:7" x14ac:dyDescent="0.25">
      <c r="B26" s="3">
        <v>21</v>
      </c>
      <c r="C26" s="2" t="s">
        <v>13</v>
      </c>
      <c r="D26" s="26">
        <v>100</v>
      </c>
      <c r="E26" s="24">
        <f t="shared" si="0"/>
        <v>3.5780133939353378E-2</v>
      </c>
      <c r="F26" s="24">
        <f t="shared" si="1"/>
        <v>1.7430773577986149E-3</v>
      </c>
      <c r="G26" s="24">
        <f t="shared" si="2"/>
        <v>0.48716345242113868</v>
      </c>
    </row>
    <row r="27" spans="2:7" x14ac:dyDescent="0.25">
      <c r="B27" s="3">
        <v>22</v>
      </c>
      <c r="C27" s="2" t="s">
        <v>14</v>
      </c>
      <c r="D27" s="26">
        <v>28</v>
      </c>
      <c r="E27" s="24">
        <f t="shared" si="0"/>
        <v>1.0018437503018946E-2</v>
      </c>
      <c r="F27" s="24">
        <f t="shared" si="1"/>
        <v>4.8806166018361218E-4</v>
      </c>
      <c r="G27" s="24">
        <f t="shared" si="2"/>
        <v>0.13640576667791884</v>
      </c>
    </row>
    <row r="28" spans="2:7" x14ac:dyDescent="0.25">
      <c r="B28" s="3">
        <v>23</v>
      </c>
      <c r="C28" s="2" t="s">
        <v>49</v>
      </c>
      <c r="D28" s="26">
        <v>10.6</v>
      </c>
      <c r="E28" s="24">
        <f t="shared" si="0"/>
        <v>3.792694197571458E-3</v>
      </c>
      <c r="F28" s="24">
        <f t="shared" si="1"/>
        <v>1.8476619992665317E-4</v>
      </c>
      <c r="G28" s="24">
        <f t="shared" si="2"/>
        <v>5.163932595664069E-2</v>
      </c>
    </row>
    <row r="29" spans="2:7" x14ac:dyDescent="0.25">
      <c r="B29" s="3">
        <v>24</v>
      </c>
      <c r="C29" s="2" t="s">
        <v>16</v>
      </c>
      <c r="D29" s="26">
        <v>7</v>
      </c>
      <c r="E29" s="24">
        <f t="shared" si="0"/>
        <v>2.5046093757547364E-3</v>
      </c>
      <c r="F29" s="24">
        <f t="shared" si="1"/>
        <v>1.2201541504590304E-4</v>
      </c>
      <c r="G29" s="24">
        <f t="shared" si="2"/>
        <v>3.4101441669479711E-2</v>
      </c>
    </row>
    <row r="30" spans="2:7" x14ac:dyDescent="0.25">
      <c r="B30" s="3">
        <v>25</v>
      </c>
      <c r="C30" s="2" t="s">
        <v>50</v>
      </c>
      <c r="D30" s="26">
        <v>10</v>
      </c>
      <c r="E30" s="24">
        <f t="shared" si="0"/>
        <v>3.578013393935338E-3</v>
      </c>
      <c r="F30" s="24">
        <f t="shared" si="1"/>
        <v>1.743077357798615E-4</v>
      </c>
      <c r="G30" s="24">
        <f t="shared" si="2"/>
        <v>4.8716345242113865E-2</v>
      </c>
    </row>
    <row r="31" spans="2:7" x14ac:dyDescent="0.25">
      <c r="B31" s="3">
        <v>26</v>
      </c>
      <c r="C31" s="2" t="s">
        <v>78</v>
      </c>
      <c r="D31" s="26">
        <v>8</v>
      </c>
      <c r="E31" s="24">
        <f t="shared" si="0"/>
        <v>2.8624107151482706E-3</v>
      </c>
      <c r="F31" s="24">
        <f t="shared" si="1"/>
        <v>1.3944618862388921E-4</v>
      </c>
      <c r="G31" s="24">
        <f t="shared" si="2"/>
        <v>3.89730761936911E-2</v>
      </c>
    </row>
    <row r="32" spans="2:7" x14ac:dyDescent="0.25">
      <c r="B32" s="3">
        <v>27</v>
      </c>
      <c r="C32" s="2" t="s">
        <v>115</v>
      </c>
      <c r="D32" s="26">
        <v>30</v>
      </c>
      <c r="E32" s="24">
        <f t="shared" si="0"/>
        <v>1.0734040181806013E-2</v>
      </c>
      <c r="F32" s="24">
        <f t="shared" si="1"/>
        <v>5.2292320733958453E-4</v>
      </c>
      <c r="G32" s="24">
        <f t="shared" si="2"/>
        <v>0.14614903572634161</v>
      </c>
    </row>
    <row r="33" spans="2:16" x14ac:dyDescent="0.25">
      <c r="B33" s="3">
        <v>28</v>
      </c>
      <c r="C33" s="2" t="s">
        <v>22</v>
      </c>
      <c r="D33" s="26">
        <v>2</v>
      </c>
      <c r="E33" s="24">
        <f t="shared" si="0"/>
        <v>7.1560267878706765E-4</v>
      </c>
      <c r="F33" s="24">
        <f t="shared" si="1"/>
        <v>3.4861547155972301E-5</v>
      </c>
      <c r="G33" s="24">
        <f t="shared" si="2"/>
        <v>9.7432690484227751E-3</v>
      </c>
    </row>
    <row r="34" spans="2:16" x14ac:dyDescent="0.25">
      <c r="B34" s="3">
        <v>29</v>
      </c>
      <c r="C34" s="2" t="s">
        <v>90</v>
      </c>
      <c r="D34" s="26">
        <v>95.79</v>
      </c>
      <c r="E34" s="24">
        <f t="shared" si="0"/>
        <v>3.4273790300506604E-2</v>
      </c>
      <c r="F34" s="24">
        <f t="shared" si="1"/>
        <v>1.6696938010352935E-3</v>
      </c>
      <c r="G34" s="24">
        <f t="shared" si="2"/>
        <v>0.46665387107420886</v>
      </c>
    </row>
    <row r="35" spans="2:16" x14ac:dyDescent="0.25">
      <c r="B35" s="3">
        <v>30</v>
      </c>
      <c r="C35" s="2" t="s">
        <v>79</v>
      </c>
      <c r="D35" s="26">
        <v>431</v>
      </c>
      <c r="E35" s="24">
        <f t="shared" si="0"/>
        <v>0.15421237727861306</v>
      </c>
      <c r="F35" s="24">
        <f t="shared" si="1"/>
        <v>7.5126634121120313E-3</v>
      </c>
      <c r="G35" s="24">
        <f t="shared" si="2"/>
        <v>2.0996744799351079</v>
      </c>
    </row>
    <row r="36" spans="2:16" x14ac:dyDescent="0.25">
      <c r="B36" s="3">
        <v>31</v>
      </c>
      <c r="C36" s="2" t="s">
        <v>80</v>
      </c>
      <c r="D36" s="26">
        <v>241</v>
      </c>
      <c r="E36" s="24">
        <f t="shared" si="0"/>
        <v>8.6230122793841651E-2</v>
      </c>
      <c r="F36" s="24">
        <f t="shared" si="1"/>
        <v>4.2008164322946623E-3</v>
      </c>
      <c r="G36" s="24">
        <f t="shared" si="2"/>
        <v>1.1740639203349441</v>
      </c>
    </row>
    <row r="37" spans="2:16" x14ac:dyDescent="0.25">
      <c r="B37" s="3">
        <v>32</v>
      </c>
      <c r="C37" s="2" t="s">
        <v>116</v>
      </c>
      <c r="D37" s="26">
        <v>7</v>
      </c>
      <c r="E37" s="24">
        <f t="shared" si="0"/>
        <v>2.5046093757547364E-3</v>
      </c>
      <c r="F37" s="24">
        <f t="shared" si="1"/>
        <v>1.2201541504590304E-4</v>
      </c>
      <c r="G37" s="24">
        <f t="shared" si="2"/>
        <v>3.4101441669479711E-2</v>
      </c>
    </row>
    <row r="38" spans="2:16" x14ac:dyDescent="0.25">
      <c r="B38" s="3">
        <v>33</v>
      </c>
      <c r="C38" s="2" t="s">
        <v>25</v>
      </c>
      <c r="D38" s="26">
        <v>84</v>
      </c>
      <c r="E38" s="24">
        <f t="shared" si="0"/>
        <v>3.0055312509056839E-2</v>
      </c>
      <c r="F38" s="24">
        <f t="shared" si="1"/>
        <v>1.4641849805508366E-3</v>
      </c>
      <c r="G38" s="24">
        <f t="shared" si="2"/>
        <v>0.40921730003375656</v>
      </c>
    </row>
    <row r="39" spans="2:16" x14ac:dyDescent="0.25">
      <c r="B39" s="3">
        <v>34</v>
      </c>
      <c r="C39" s="2" t="s">
        <v>85</v>
      </c>
      <c r="D39" s="26">
        <v>107.86</v>
      </c>
      <c r="E39" s="24">
        <f t="shared" si="0"/>
        <v>3.8592452466986553E-2</v>
      </c>
      <c r="F39" s="24">
        <f t="shared" si="1"/>
        <v>1.8800832381215861E-3</v>
      </c>
      <c r="G39" s="24">
        <f t="shared" si="2"/>
        <v>0.52545449978144021</v>
      </c>
    </row>
    <row r="40" spans="2:16" x14ac:dyDescent="0.25">
      <c r="B40" s="3">
        <v>35</v>
      </c>
      <c r="C40" s="2" t="s">
        <v>31</v>
      </c>
      <c r="D40" s="26">
        <v>0</v>
      </c>
      <c r="E40" s="24">
        <f t="shared" si="0"/>
        <v>0</v>
      </c>
      <c r="F40" s="24">
        <f t="shared" si="1"/>
        <v>0</v>
      </c>
      <c r="G40" s="24">
        <f t="shared" si="2"/>
        <v>0</v>
      </c>
    </row>
    <row r="41" spans="2:16" ht="24.75" customHeight="1" x14ac:dyDescent="0.25">
      <c r="B41" s="3"/>
      <c r="C41" s="4" t="s">
        <v>32</v>
      </c>
      <c r="D41" s="25">
        <f>SUM(D6:D40)</f>
        <v>10560.394999999999</v>
      </c>
      <c r="E41" s="30">
        <f>D41/$E$44</f>
        <v>3.7785234755247767</v>
      </c>
      <c r="F41" s="25">
        <f>SUM(F6:F40)</f>
        <v>0.18407585413909705</v>
      </c>
      <c r="G41" s="25">
        <f>(F41*$E$44)/10</f>
        <v>51.446384871309306</v>
      </c>
    </row>
    <row r="43" spans="2:16" x14ac:dyDescent="0.25">
      <c r="B43" s="17" t="s">
        <v>66</v>
      </c>
      <c r="C43" s="18"/>
    </row>
    <row r="44" spans="2:16" ht="23.25" customHeight="1" x14ac:dyDescent="0.25">
      <c r="B44" s="3">
        <v>1</v>
      </c>
      <c r="C44" s="2" t="s">
        <v>54</v>
      </c>
      <c r="D44" s="3" t="s">
        <v>55</v>
      </c>
      <c r="E44" s="21">
        <v>2794.8470000000007</v>
      </c>
    </row>
    <row r="45" spans="2:16" ht="23.25" customHeight="1" x14ac:dyDescent="0.25">
      <c r="B45" s="3">
        <v>2</v>
      </c>
      <c r="C45" s="2" t="s">
        <v>56</v>
      </c>
      <c r="D45" s="3" t="s">
        <v>57</v>
      </c>
      <c r="E45" s="22">
        <v>0.5</v>
      </c>
    </row>
    <row r="46" spans="2:16" ht="23.25" customHeight="1" x14ac:dyDescent="0.25">
      <c r="B46" s="3">
        <v>3</v>
      </c>
      <c r="C46" s="2" t="s">
        <v>58</v>
      </c>
      <c r="D46" s="3" t="s">
        <v>59</v>
      </c>
      <c r="E46" s="6">
        <f>D41</f>
        <v>10560.394999999999</v>
      </c>
    </row>
    <row r="47" spans="2:16" ht="23.25" customHeight="1" x14ac:dyDescent="0.25">
      <c r="B47" s="3">
        <v>4</v>
      </c>
      <c r="C47" s="2" t="s">
        <v>56</v>
      </c>
      <c r="D47" s="3" t="s">
        <v>59</v>
      </c>
      <c r="E47" s="6">
        <f>E44*E45</f>
        <v>1397.4235000000003</v>
      </c>
    </row>
    <row r="48" spans="2:16" ht="30" x14ac:dyDescent="0.25">
      <c r="B48" s="3">
        <v>5</v>
      </c>
      <c r="C48" s="14" t="s">
        <v>60</v>
      </c>
      <c r="D48" s="3" t="s">
        <v>59</v>
      </c>
      <c r="E48" s="6">
        <f>E46-E47</f>
        <v>9162.9714999999978</v>
      </c>
      <c r="N48" s="27"/>
      <c r="O48" s="27" t="s">
        <v>111</v>
      </c>
      <c r="P48" s="27" t="s">
        <v>110</v>
      </c>
    </row>
    <row r="49" spans="2:18" ht="23.25" customHeight="1" x14ac:dyDescent="0.25">
      <c r="B49" s="3">
        <v>6</v>
      </c>
      <c r="C49" s="2" t="s">
        <v>70</v>
      </c>
      <c r="D49" s="3" t="s">
        <v>62</v>
      </c>
      <c r="E49" s="23">
        <v>56145.961898178241</v>
      </c>
      <c r="N49" s="27" t="s">
        <v>112</v>
      </c>
      <c r="O49" s="29">
        <v>55667.821600161304</v>
      </c>
      <c r="P49" s="29">
        <v>9696.0849999999991</v>
      </c>
    </row>
    <row r="50" spans="2:18" ht="23.25" customHeight="1" x14ac:dyDescent="0.25">
      <c r="B50" s="3">
        <v>7</v>
      </c>
      <c r="C50" s="2" t="s">
        <v>63</v>
      </c>
      <c r="D50" s="3" t="s">
        <v>64</v>
      </c>
      <c r="E50" s="8">
        <f>(E49*E48)/10^7</f>
        <v>51.446384871309299</v>
      </c>
      <c r="N50" s="27" t="s">
        <v>113</v>
      </c>
      <c r="O50" s="29">
        <v>61509.881060860076</v>
      </c>
      <c r="P50" s="29">
        <v>864.31</v>
      </c>
    </row>
    <row r="51" spans="2:18" ht="23.25" customHeight="1" x14ac:dyDescent="0.25">
      <c r="B51" s="3">
        <v>8</v>
      </c>
      <c r="C51" s="2" t="s">
        <v>63</v>
      </c>
      <c r="D51" s="3" t="s">
        <v>65</v>
      </c>
      <c r="E51" s="11">
        <f>(E50*10^7)/(E44*10^6)</f>
        <v>0.18407585413909702</v>
      </c>
      <c r="N51" s="27" t="s">
        <v>53</v>
      </c>
      <c r="O51" s="28">
        <f>(O49*P49+O50*P50)/P51</f>
        <v>56145.961898178241</v>
      </c>
      <c r="P51" s="28">
        <f>SUM(P49:P50)</f>
        <v>10560.394999999999</v>
      </c>
      <c r="R51" s="35"/>
    </row>
  </sheetData>
  <mergeCells count="2">
    <mergeCell ref="B3:G3"/>
    <mergeCell ref="B43:C4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7"/>
  <sheetViews>
    <sheetView topLeftCell="A19" workbookViewId="0">
      <selection activeCell="J42" sqref="J42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3.85546875" customWidth="1"/>
    <col min="6" max="7" width="13.28515625" customWidth="1"/>
    <col min="16" max="16" width="10" bestFit="1" customWidth="1"/>
    <col min="17" max="17" width="12.85546875" bestFit="1" customWidth="1"/>
  </cols>
  <sheetData>
    <row r="3" spans="2:7" ht="20.25" x14ac:dyDescent="0.25">
      <c r="B3" s="20" t="s">
        <v>69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3">
        <v>853.65</v>
      </c>
      <c r="E6" s="24">
        <f>D6/$E$39</f>
        <v>0.30387384420970193</v>
      </c>
      <c r="F6" s="24">
        <f>E6*$E$46/$E$36</f>
        <v>1.6041169938273661E-2</v>
      </c>
      <c r="G6" s="24">
        <f>(F6*$E$39)/10</f>
        <v>4.5063255619846831</v>
      </c>
    </row>
    <row r="7" spans="2:7" x14ac:dyDescent="0.25">
      <c r="B7" s="3">
        <v>2</v>
      </c>
      <c r="C7" s="2" t="s">
        <v>73</v>
      </c>
      <c r="D7" s="23">
        <v>684.2</v>
      </c>
      <c r="E7" s="24">
        <f>D7/$E$39</f>
        <v>0.24355471704829623</v>
      </c>
      <c r="F7" s="24">
        <f>E7*$E$46/$E$36</f>
        <v>1.285698877967181E-2</v>
      </c>
      <c r="G7" s="24">
        <f>(F7*$E$39)/10</f>
        <v>3.6118174304573545</v>
      </c>
    </row>
    <row r="8" spans="2:7" x14ac:dyDescent="0.25">
      <c r="B8" s="3">
        <v>3</v>
      </c>
      <c r="C8" s="2" t="s">
        <v>118</v>
      </c>
      <c r="D8" s="23">
        <v>3.5</v>
      </c>
      <c r="E8" s="24">
        <f>D8/$E$39</f>
        <v>1.2458952202119801E-3</v>
      </c>
      <c r="F8" s="24">
        <f>E8*$E$46/$E$36</f>
        <v>6.5769454441466432E-5</v>
      </c>
      <c r="G8" s="24">
        <f>(F8*$E$39)/10</f>
        <v>1.8476119565332856E-2</v>
      </c>
    </row>
    <row r="9" spans="2:7" x14ac:dyDescent="0.25">
      <c r="B9" s="3">
        <v>4</v>
      </c>
      <c r="C9" s="2" t="s">
        <v>74</v>
      </c>
      <c r="D9" s="23">
        <v>8.5</v>
      </c>
      <c r="E9" s="24">
        <f>D9/$E$39</f>
        <v>3.0257455348005227E-3</v>
      </c>
      <c r="F9" s="24">
        <f>E9*$E$46/$E$36</f>
        <v>1.597258179292756E-4</v>
      </c>
      <c r="G9" s="24">
        <f>(F9*$E$39)/10</f>
        <v>4.4870576087236928E-2</v>
      </c>
    </row>
    <row r="10" spans="2:7" x14ac:dyDescent="0.25">
      <c r="B10" s="3">
        <v>5</v>
      </c>
      <c r="C10" s="2" t="s">
        <v>75</v>
      </c>
      <c r="D10" s="23">
        <v>88.4</v>
      </c>
      <c r="E10" s="24">
        <f>D10/$E$39</f>
        <v>3.1467753561925438E-2</v>
      </c>
      <c r="F10" s="24">
        <f>E10*$E$46/$E$36</f>
        <v>1.6611485064644662E-3</v>
      </c>
      <c r="G10" s="24">
        <f>(F10*$E$39)/10</f>
        <v>0.46665399130726409</v>
      </c>
    </row>
    <row r="11" spans="2:7" x14ac:dyDescent="0.25">
      <c r="B11" s="3">
        <v>6</v>
      </c>
      <c r="C11" s="2" t="s">
        <v>1</v>
      </c>
      <c r="D11" s="23">
        <v>0</v>
      </c>
      <c r="E11" s="24">
        <f>D11/$E$39</f>
        <v>0</v>
      </c>
      <c r="F11" s="24">
        <f>E11*$E$46/$E$36</f>
        <v>0</v>
      </c>
      <c r="G11" s="24">
        <f>(F11*$E$39)/10</f>
        <v>0</v>
      </c>
    </row>
    <row r="12" spans="2:7" x14ac:dyDescent="0.25">
      <c r="B12" s="3">
        <v>7</v>
      </c>
      <c r="C12" s="2" t="s">
        <v>82</v>
      </c>
      <c r="D12" s="23">
        <v>0</v>
      </c>
      <c r="E12" s="24">
        <f>D12/$E$39</f>
        <v>0</v>
      </c>
      <c r="F12" s="24">
        <f>E12*$E$46/$E$36</f>
        <v>0</v>
      </c>
      <c r="G12" s="24">
        <f>(F12*$E$39)/10</f>
        <v>0</v>
      </c>
    </row>
    <row r="13" spans="2:7" x14ac:dyDescent="0.25">
      <c r="B13" s="3">
        <v>8</v>
      </c>
      <c r="C13" s="2" t="s">
        <v>76</v>
      </c>
      <c r="D13" s="23">
        <v>416.15999999999997</v>
      </c>
      <c r="E13" s="24">
        <f>D13/$E$39</f>
        <v>0.14814050138383358</v>
      </c>
      <c r="F13" s="24">
        <f>E13*$E$46/$E$36</f>
        <v>7.8201760458173324E-3</v>
      </c>
      <c r="G13" s="24">
        <f>(F13*$E$39)/10</f>
        <v>2.1968634052311198</v>
      </c>
    </row>
    <row r="14" spans="2:7" x14ac:dyDescent="0.25">
      <c r="B14" s="3">
        <v>9</v>
      </c>
      <c r="C14" s="2" t="s">
        <v>5</v>
      </c>
      <c r="D14" s="23">
        <v>2570.3119999999994</v>
      </c>
      <c r="E14" s="24">
        <f>D14/$E$39</f>
        <v>0.91495412435814116</v>
      </c>
      <c r="F14" s="24">
        <f>E14*$E$46/$E$36</f>
        <v>4.8299433709815542E-2</v>
      </c>
      <c r="G14" s="24">
        <f>(F14*$E$39)/10</f>
        <v>13.568397666345657</v>
      </c>
    </row>
    <row r="15" spans="2:7" x14ac:dyDescent="0.25">
      <c r="B15" s="3">
        <v>10</v>
      </c>
      <c r="C15" s="2" t="s">
        <v>125</v>
      </c>
      <c r="D15" s="23">
        <v>0</v>
      </c>
      <c r="E15" s="24">
        <f>D15/$E$39</f>
        <v>0</v>
      </c>
      <c r="F15" s="24">
        <f>E15*$E$46/$E$36</f>
        <v>0</v>
      </c>
      <c r="G15" s="24">
        <f>(F15*$E$39)/10</f>
        <v>0</v>
      </c>
    </row>
    <row r="16" spans="2:7" x14ac:dyDescent="0.25">
      <c r="B16" s="3">
        <v>11</v>
      </c>
      <c r="C16" s="2" t="s">
        <v>87</v>
      </c>
      <c r="D16" s="23">
        <v>68.260000000000005</v>
      </c>
      <c r="E16" s="24">
        <f>D16/$E$39</f>
        <v>2.4298516494762789E-2</v>
      </c>
      <c r="F16" s="24">
        <f>E16*$E$46/$E$36</f>
        <v>1.282692274335571E-3</v>
      </c>
      <c r="G16" s="24">
        <f>(F16*$E$39)/10</f>
        <v>0.36033712043703447</v>
      </c>
    </row>
    <row r="17" spans="2:7" x14ac:dyDescent="0.25">
      <c r="B17" s="3">
        <v>12</v>
      </c>
      <c r="C17" s="2" t="s">
        <v>114</v>
      </c>
      <c r="D17" s="23">
        <v>0</v>
      </c>
      <c r="E17" s="24">
        <f>D17/$E$39</f>
        <v>0</v>
      </c>
      <c r="F17" s="24">
        <f>E17*$E$46/$E$36</f>
        <v>0</v>
      </c>
      <c r="G17" s="24">
        <f>(F17*$E$39)/10</f>
        <v>0</v>
      </c>
    </row>
    <row r="18" spans="2:7" x14ac:dyDescent="0.25">
      <c r="B18" s="3">
        <v>13</v>
      </c>
      <c r="C18" s="2" t="s">
        <v>7</v>
      </c>
      <c r="D18" s="23">
        <v>3.5</v>
      </c>
      <c r="E18" s="24">
        <f>D18/$E$39</f>
        <v>1.2458952202119801E-3</v>
      </c>
      <c r="F18" s="24">
        <f>E18*$E$46/$E$36</f>
        <v>6.5769454441466432E-5</v>
      </c>
      <c r="G18" s="24">
        <f>(F18*$E$39)/10</f>
        <v>1.8476119565332856E-2</v>
      </c>
    </row>
    <row r="19" spans="2:7" x14ac:dyDescent="0.25">
      <c r="B19" s="3">
        <v>14</v>
      </c>
      <c r="C19" s="2" t="s">
        <v>126</v>
      </c>
      <c r="D19" s="23">
        <v>0</v>
      </c>
      <c r="E19" s="24">
        <f>D19/$E$39</f>
        <v>0</v>
      </c>
      <c r="F19" s="24">
        <f>E19*$E$46/$E$36</f>
        <v>0</v>
      </c>
      <c r="G19" s="24">
        <f>(F19*$E$39)/10</f>
        <v>0</v>
      </c>
    </row>
    <row r="20" spans="2:7" x14ac:dyDescent="0.25">
      <c r="B20" s="3">
        <v>15</v>
      </c>
      <c r="C20" s="2" t="s">
        <v>9</v>
      </c>
      <c r="D20" s="23">
        <v>88.5</v>
      </c>
      <c r="E20" s="24">
        <f>D20/$E$39</f>
        <v>3.1503350568217209E-2</v>
      </c>
      <c r="F20" s="24">
        <f>E20*$E$46/$E$36</f>
        <v>1.6630276337342225E-3</v>
      </c>
      <c r="G20" s="24">
        <f>(F20*$E$39)/10</f>
        <v>0.4671818804377022</v>
      </c>
    </row>
    <row r="21" spans="2:7" x14ac:dyDescent="0.25">
      <c r="B21" s="3">
        <v>16</v>
      </c>
      <c r="C21" s="2" t="s">
        <v>43</v>
      </c>
      <c r="D21" s="23">
        <v>6</v>
      </c>
      <c r="E21" s="24">
        <f>D21/$E$39</f>
        <v>2.1358203775062516E-3</v>
      </c>
      <c r="F21" s="24">
        <f>E21*$E$46/$E$36</f>
        <v>1.1274763618537102E-4</v>
      </c>
      <c r="G21" s="24">
        <f>(F21*$E$39)/10</f>
        <v>3.1673347826284899E-2</v>
      </c>
    </row>
    <row r="22" spans="2:7" x14ac:dyDescent="0.25">
      <c r="B22" s="3">
        <v>17</v>
      </c>
      <c r="C22" s="2" t="s">
        <v>44</v>
      </c>
      <c r="D22" s="23">
        <v>83</v>
      </c>
      <c r="E22" s="24">
        <f>D22/$E$39</f>
        <v>2.9545515222169812E-2</v>
      </c>
      <c r="F22" s="24">
        <f>E22*$E$46/$E$36</f>
        <v>1.5596756338976325E-3</v>
      </c>
      <c r="G22" s="24">
        <f>(F22*$E$39)/10</f>
        <v>0.43814797826360774</v>
      </c>
    </row>
    <row r="23" spans="2:7" x14ac:dyDescent="0.25">
      <c r="B23" s="3">
        <v>18</v>
      </c>
      <c r="C23" s="2" t="s">
        <v>13</v>
      </c>
      <c r="D23" s="23">
        <v>21</v>
      </c>
      <c r="E23" s="24">
        <f>D23/$E$39</f>
        <v>7.4753713212718804E-3</v>
      </c>
      <c r="F23" s="24">
        <f>E23*$E$46/$E$36</f>
        <v>3.9461672664879862E-4</v>
      </c>
      <c r="G23" s="24">
        <f>(F23*$E$39)/10</f>
        <v>0.11085671739199714</v>
      </c>
    </row>
    <row r="24" spans="2:7" x14ac:dyDescent="0.25">
      <c r="B24" s="3">
        <v>19</v>
      </c>
      <c r="C24" s="2" t="s">
        <v>14</v>
      </c>
      <c r="D24" s="23">
        <v>6.7</v>
      </c>
      <c r="E24" s="24">
        <f>D24/$E$39</f>
        <v>2.3849994215486476E-3</v>
      </c>
      <c r="F24" s="24">
        <f>E24*$E$46/$E$36</f>
        <v>1.2590152707366432E-4</v>
      </c>
      <c r="G24" s="24">
        <f>(F24*$E$39)/10</f>
        <v>3.536857173935147E-2</v>
      </c>
    </row>
    <row r="25" spans="2:7" x14ac:dyDescent="0.25">
      <c r="B25" s="3">
        <v>20</v>
      </c>
      <c r="C25" s="2" t="s">
        <v>21</v>
      </c>
      <c r="D25" s="23">
        <v>0</v>
      </c>
      <c r="E25" s="24">
        <f>D25/$E$39</f>
        <v>0</v>
      </c>
      <c r="F25" s="24">
        <f>E25*$E$46/$E$36</f>
        <v>0</v>
      </c>
      <c r="G25" s="24">
        <f>(F25*$E$39)/10</f>
        <v>0</v>
      </c>
    </row>
    <row r="26" spans="2:7" x14ac:dyDescent="0.25">
      <c r="B26" s="3">
        <v>21</v>
      </c>
      <c r="C26" s="2" t="s">
        <v>115</v>
      </c>
      <c r="D26" s="23">
        <v>10.5</v>
      </c>
      <c r="E26" s="24">
        <f>D26/$E$39</f>
        <v>3.7376856606359402E-3</v>
      </c>
      <c r="F26" s="24">
        <f>E26*$E$46/$E$36</f>
        <v>1.9730836332439931E-4</v>
      </c>
      <c r="G26" s="24">
        <f>(F26*$E$39)/10</f>
        <v>5.5428358695998568E-2</v>
      </c>
    </row>
    <row r="27" spans="2:7" x14ac:dyDescent="0.25">
      <c r="B27" s="3">
        <v>22</v>
      </c>
      <c r="C27" s="2" t="s">
        <v>22</v>
      </c>
      <c r="D27" s="23">
        <v>14.8</v>
      </c>
      <c r="E27" s="24">
        <f>D27/$E$39</f>
        <v>5.2683569311820872E-3</v>
      </c>
      <c r="F27" s="24">
        <f>E27*$E$46/$E$36</f>
        <v>2.7811083592391519E-4</v>
      </c>
      <c r="G27" s="24">
        <f>(F27*$E$39)/10</f>
        <v>7.8127591304836069E-2</v>
      </c>
    </row>
    <row r="28" spans="2:7" x14ac:dyDescent="0.25">
      <c r="B28" s="3">
        <v>23</v>
      </c>
      <c r="C28" s="2" t="s">
        <v>90</v>
      </c>
      <c r="D28" s="23">
        <v>166.17000000000002</v>
      </c>
      <c r="E28" s="24">
        <f>D28/$E$39</f>
        <v>5.915154535503564E-2</v>
      </c>
      <c r="F28" s="24">
        <f>E28*$E$46/$E$36</f>
        <v>3.1225457841538504E-3</v>
      </c>
      <c r="G28" s="24">
        <f>(F28*$E$39)/10</f>
        <v>0.87719336804896009</v>
      </c>
    </row>
    <row r="29" spans="2:7" x14ac:dyDescent="0.25">
      <c r="B29" s="3">
        <v>24</v>
      </c>
      <c r="C29" s="2" t="s">
        <v>79</v>
      </c>
      <c r="D29" s="23">
        <v>422.61</v>
      </c>
      <c r="E29" s="24">
        <f>D29/$E$39</f>
        <v>0.15043650828965283</v>
      </c>
      <c r="F29" s="24">
        <f>E29*$E$46/$E$36</f>
        <v>7.9413797547166088E-3</v>
      </c>
      <c r="G29" s="24">
        <f>(F29*$E$39)/10</f>
        <v>2.2309122541443767</v>
      </c>
    </row>
    <row r="30" spans="2:7" x14ac:dyDescent="0.25">
      <c r="B30" s="3">
        <v>25</v>
      </c>
      <c r="C30" s="2" t="s">
        <v>80</v>
      </c>
      <c r="D30" s="23">
        <v>67.3</v>
      </c>
      <c r="E30" s="24">
        <f>D30/$E$39</f>
        <v>2.3956785234361785E-2</v>
      </c>
      <c r="F30" s="24">
        <f>E30*$E$46/$E$36</f>
        <v>1.2646526525459114E-3</v>
      </c>
      <c r="G30" s="24">
        <f>(F30*$E$39)/10</f>
        <v>0.35526938478482883</v>
      </c>
    </row>
    <row r="31" spans="2:7" x14ac:dyDescent="0.25">
      <c r="B31" s="3">
        <v>26</v>
      </c>
      <c r="C31" s="2" t="s">
        <v>24</v>
      </c>
      <c r="D31" s="23">
        <v>113</v>
      </c>
      <c r="E31" s="24">
        <f>D31/$E$39</f>
        <v>4.0224617109701072E-2</v>
      </c>
      <c r="F31" s="24">
        <f>E31*$E$46/$E$36</f>
        <v>2.123413814824488E-3</v>
      </c>
      <c r="G31" s="24">
        <f>(F31*$E$39)/10</f>
        <v>0.59651471739503237</v>
      </c>
    </row>
    <row r="32" spans="2:7" x14ac:dyDescent="0.25">
      <c r="B32" s="3">
        <v>27</v>
      </c>
      <c r="C32" s="2" t="s">
        <v>51</v>
      </c>
      <c r="D32" s="23">
        <v>7</v>
      </c>
      <c r="E32" s="24">
        <f>D32/$E$39</f>
        <v>2.4917904404239601E-3</v>
      </c>
      <c r="F32" s="24">
        <f>E32*$E$46/$E$36</f>
        <v>1.3153890888293286E-4</v>
      </c>
      <c r="G32" s="24">
        <f>(F32*$E$39)/10</f>
        <v>3.6952239130665712E-2</v>
      </c>
    </row>
    <row r="33" spans="2:19" x14ac:dyDescent="0.25">
      <c r="B33" s="3">
        <v>28</v>
      </c>
      <c r="C33" s="2" t="s">
        <v>116</v>
      </c>
      <c r="D33" s="23">
        <v>74</v>
      </c>
      <c r="E33" s="24">
        <f>D33/$E$39</f>
        <v>2.6341784655910434E-2</v>
      </c>
      <c r="F33" s="24">
        <f>E33*$E$46/$E$36</f>
        <v>1.3905541796195757E-3</v>
      </c>
      <c r="G33" s="24">
        <f>(F33*$E$39)/10</f>
        <v>0.39063795652418032</v>
      </c>
    </row>
    <row r="34" spans="2:19" x14ac:dyDescent="0.25">
      <c r="B34" s="3">
        <v>29</v>
      </c>
      <c r="C34" s="2" t="s">
        <v>85</v>
      </c>
      <c r="D34" s="23">
        <v>0</v>
      </c>
      <c r="E34" s="24">
        <f>D34/$E$39</f>
        <v>0</v>
      </c>
      <c r="F34" s="24">
        <f>E34*$E$46/$E$36</f>
        <v>0</v>
      </c>
      <c r="G34" s="24">
        <f>(F34*$E$39)/10</f>
        <v>0</v>
      </c>
    </row>
    <row r="35" spans="2:19" x14ac:dyDescent="0.25">
      <c r="B35" s="3">
        <v>30</v>
      </c>
      <c r="C35" s="2" t="s">
        <v>117</v>
      </c>
      <c r="D35" s="23">
        <v>18</v>
      </c>
      <c r="E35" s="24">
        <f>D35/$E$39</f>
        <v>6.4074611325187544E-3</v>
      </c>
      <c r="F35" s="24">
        <f>E35*$E$46/$E$36</f>
        <v>3.3824290855611304E-4</v>
      </c>
      <c r="G35" s="24">
        <f>(F35*$E$39)/10</f>
        <v>9.5020043478854677E-2</v>
      </c>
    </row>
    <row r="36" spans="2:19" ht="24.75" customHeight="1" x14ac:dyDescent="0.25">
      <c r="B36" s="3"/>
      <c r="C36" s="4" t="s">
        <v>32</v>
      </c>
      <c r="D36" s="7">
        <f>SUM(D6:D35)</f>
        <v>5795.0619999999999</v>
      </c>
      <c r="E36" s="13">
        <f>D36/$E$39</f>
        <v>2.0628685847520218</v>
      </c>
      <c r="F36" s="13">
        <f>SUM(F6:F35)</f>
        <v>0.10889659034127806</v>
      </c>
      <c r="G36" s="9">
        <f>(F36*$E$39)/10</f>
        <v>30.591502400147693</v>
      </c>
    </row>
    <row r="38" spans="2:19" x14ac:dyDescent="0.25">
      <c r="B38" s="17" t="s">
        <v>66</v>
      </c>
      <c r="C38" s="18"/>
    </row>
    <row r="39" spans="2:19" ht="23.25" customHeight="1" x14ac:dyDescent="0.25">
      <c r="B39" s="3">
        <v>1</v>
      </c>
      <c r="C39" s="2" t="s">
        <v>54</v>
      </c>
      <c r="D39" s="3" t="s">
        <v>55</v>
      </c>
      <c r="E39" s="21">
        <v>2809.2250000000004</v>
      </c>
    </row>
    <row r="40" spans="2:19" ht="23.25" customHeight="1" x14ac:dyDescent="0.25">
      <c r="B40" s="3">
        <v>2</v>
      </c>
      <c r="C40" s="2" t="s">
        <v>56</v>
      </c>
      <c r="D40" s="3" t="s">
        <v>57</v>
      </c>
      <c r="E40" s="22">
        <v>0.5</v>
      </c>
    </row>
    <row r="41" spans="2:19" ht="23.25" customHeight="1" x14ac:dyDescent="0.25">
      <c r="B41" s="3">
        <v>3</v>
      </c>
      <c r="C41" s="2" t="s">
        <v>58</v>
      </c>
      <c r="D41" s="3" t="s">
        <v>59</v>
      </c>
      <c r="E41" s="6">
        <f>D36</f>
        <v>5795.0619999999999</v>
      </c>
    </row>
    <row r="42" spans="2:19" ht="23.25" customHeight="1" x14ac:dyDescent="0.25">
      <c r="B42" s="3">
        <v>4</v>
      </c>
      <c r="C42" s="2" t="s">
        <v>56</v>
      </c>
      <c r="D42" s="3" t="s">
        <v>59</v>
      </c>
      <c r="E42" s="6">
        <f>E39*E40</f>
        <v>1404.6125000000002</v>
      </c>
    </row>
    <row r="43" spans="2:19" ht="30" x14ac:dyDescent="0.25">
      <c r="B43" s="3">
        <v>5</v>
      </c>
      <c r="C43" s="14" t="s">
        <v>60</v>
      </c>
      <c r="D43" s="3" t="s">
        <v>59</v>
      </c>
      <c r="E43" s="6">
        <f>E41-E42</f>
        <v>4390.4494999999997</v>
      </c>
    </row>
    <row r="44" spans="2:19" ht="23.25" customHeight="1" x14ac:dyDescent="0.25">
      <c r="B44" s="3">
        <v>6</v>
      </c>
      <c r="C44" s="2" t="s">
        <v>70</v>
      </c>
      <c r="D44" s="3" t="s">
        <v>62</v>
      </c>
      <c r="E44" s="23">
        <v>69677.381325414855</v>
      </c>
      <c r="O44" s="27"/>
      <c r="P44" s="27" t="s">
        <v>111</v>
      </c>
      <c r="Q44" s="27" t="s">
        <v>110</v>
      </c>
    </row>
    <row r="45" spans="2:19" ht="23.25" customHeight="1" x14ac:dyDescent="0.25">
      <c r="B45" s="3">
        <v>7</v>
      </c>
      <c r="C45" s="2" t="s">
        <v>63</v>
      </c>
      <c r="D45" s="3" t="s">
        <v>64</v>
      </c>
      <c r="E45" s="8">
        <f>(E44*E43)/10^7</f>
        <v>30.591502400147693</v>
      </c>
      <c r="O45" s="27" t="s">
        <v>112</v>
      </c>
      <c r="P45" s="29">
        <v>68526.551022740852</v>
      </c>
      <c r="Q45" s="29">
        <v>4706.8620000000001</v>
      </c>
    </row>
    <row r="46" spans="2:19" ht="23.25" customHeight="1" x14ac:dyDescent="0.25">
      <c r="B46" s="3">
        <v>8</v>
      </c>
      <c r="C46" s="2" t="s">
        <v>63</v>
      </c>
      <c r="D46" s="3" t="s">
        <v>65</v>
      </c>
      <c r="E46" s="11">
        <f>(E45*10^7)/(E39*10^6)</f>
        <v>0.10889659034127808</v>
      </c>
      <c r="O46" s="27" t="s">
        <v>113</v>
      </c>
      <c r="P46" s="29">
        <v>74655.142233432445</v>
      </c>
      <c r="Q46" s="29">
        <v>1088.2</v>
      </c>
    </row>
    <row r="47" spans="2:19" x14ac:dyDescent="0.25">
      <c r="O47" s="27" t="s">
        <v>53</v>
      </c>
      <c r="P47" s="28">
        <f>(P45*Q45+P46*Q46)/Q47</f>
        <v>69677.381325414855</v>
      </c>
      <c r="Q47" s="28">
        <f>SUM(Q45:Q46)</f>
        <v>5795.0619999999999</v>
      </c>
      <c r="S47" s="35">
        <f>Q47-D36</f>
        <v>0</v>
      </c>
    </row>
  </sheetData>
  <mergeCells count="2">
    <mergeCell ref="B3:G3"/>
    <mergeCell ref="B38:C3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51"/>
  <sheetViews>
    <sheetView topLeftCell="A25" workbookViewId="0">
      <selection activeCell="D17" sqref="D17"/>
    </sheetView>
  </sheetViews>
  <sheetFormatPr defaultRowHeight="15" x14ac:dyDescent="0.25"/>
  <cols>
    <col min="2" max="2" width="4.28515625" bestFit="1" customWidth="1"/>
    <col min="3" max="3" width="55.5703125" bestFit="1" customWidth="1"/>
    <col min="4" max="4" width="14.28515625" bestFit="1" customWidth="1"/>
    <col min="5" max="5" width="13.85546875" customWidth="1"/>
    <col min="6" max="7" width="13.28515625" customWidth="1"/>
    <col min="15" max="15" width="13" bestFit="1" customWidth="1"/>
    <col min="16" max="16" width="12.85546875" bestFit="1" customWidth="1"/>
  </cols>
  <sheetData>
    <row r="3" spans="2:7" ht="20.25" x14ac:dyDescent="0.25">
      <c r="B3" s="20" t="s">
        <v>71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6">
        <v>570.59</v>
      </c>
      <c r="E6" s="24">
        <f>D6/$E$44</f>
        <v>0.50355166348815805</v>
      </c>
      <c r="F6" s="24">
        <f>E6*$E$51/$E$41</f>
        <v>2.559574246643825E-2</v>
      </c>
      <c r="G6" s="24">
        <f>(F6*$E$44)/10</f>
        <v>2.9003329256737644</v>
      </c>
    </row>
    <row r="7" spans="2:7" x14ac:dyDescent="0.25">
      <c r="B7" s="3">
        <v>2</v>
      </c>
      <c r="C7" s="2" t="s">
        <v>73</v>
      </c>
      <c r="D7" s="26">
        <v>187.82</v>
      </c>
      <c r="E7" s="24">
        <f>D7/$E$44</f>
        <v>0.16575312121899408</v>
      </c>
      <c r="F7" s="24">
        <f>E7*$E$51/$E$41</f>
        <v>8.4253007414192872E-3</v>
      </c>
      <c r="G7" s="24">
        <f>(F7*$E$44)/10</f>
        <v>0.95469694544251793</v>
      </c>
    </row>
    <row r="8" spans="2:7" x14ac:dyDescent="0.25">
      <c r="B8" s="3">
        <v>3</v>
      </c>
      <c r="C8" s="2" t="s">
        <v>118</v>
      </c>
      <c r="D8" s="26">
        <v>0</v>
      </c>
      <c r="E8" s="24">
        <f>D8/$E$44</f>
        <v>0</v>
      </c>
      <c r="F8" s="24">
        <f>E8*$E$51/$E$41</f>
        <v>0</v>
      </c>
      <c r="G8" s="24">
        <f>(F8*$E$44)/10</f>
        <v>0</v>
      </c>
    </row>
    <row r="9" spans="2:7" x14ac:dyDescent="0.25">
      <c r="B9" s="3">
        <v>4</v>
      </c>
      <c r="C9" s="2" t="s">
        <v>74</v>
      </c>
      <c r="D9" s="26">
        <v>62.85</v>
      </c>
      <c r="E9" s="24">
        <f>D9/$E$44</f>
        <v>5.5465784626843671E-2</v>
      </c>
      <c r="F9" s="24">
        <f>E9*$E$51/$E$41</f>
        <v>2.819349119360038E-3</v>
      </c>
      <c r="G9" s="24">
        <f>(F9*$E$44)/10</f>
        <v>0.31946918869695595</v>
      </c>
    </row>
    <row r="10" spans="2:7" x14ac:dyDescent="0.25">
      <c r="B10" s="3">
        <v>5</v>
      </c>
      <c r="C10" s="2" t="s">
        <v>75</v>
      </c>
      <c r="D10" s="26">
        <v>187.06</v>
      </c>
      <c r="E10" s="24">
        <f>D10/$E$44</f>
        <v>0.16508241324259948</v>
      </c>
      <c r="F10" s="24">
        <f>E10*$E$51/$E$41</f>
        <v>8.3912083733888414E-3</v>
      </c>
      <c r="G10" s="24">
        <f>(F10*$E$44)/10</f>
        <v>0.95083383353464723</v>
      </c>
    </row>
    <row r="11" spans="2:7" x14ac:dyDescent="0.25">
      <c r="B11" s="3">
        <v>6</v>
      </c>
      <c r="C11" s="2" t="s">
        <v>0</v>
      </c>
      <c r="D11" s="26">
        <v>298.52</v>
      </c>
      <c r="E11" s="24">
        <f>D11/$E$44</f>
        <v>0.26344703304384043</v>
      </c>
      <c r="F11" s="24">
        <f>E11*$E$51/$E$41</f>
        <v>1.3391123295327897E-2</v>
      </c>
      <c r="G11" s="24">
        <f>(F11*$E$44)/10</f>
        <v>1.5173896930758197</v>
      </c>
    </row>
    <row r="12" spans="2:7" x14ac:dyDescent="0.25">
      <c r="B12" s="3">
        <v>7</v>
      </c>
      <c r="C12" s="2" t="s">
        <v>1</v>
      </c>
      <c r="D12" s="26">
        <v>22.91</v>
      </c>
      <c r="E12" s="24">
        <f>D12/$E$44</f>
        <v>2.0218315446316443E-2</v>
      </c>
      <c r="F12" s="24">
        <f>E12*$E$51/$E$41</f>
        <v>1.0277054626020438E-3</v>
      </c>
      <c r="G12" s="24">
        <f>(F12*$E$44)/10</f>
        <v>0.11645249185437165</v>
      </c>
    </row>
    <row r="13" spans="2:7" x14ac:dyDescent="0.25">
      <c r="B13" s="3">
        <v>8</v>
      </c>
      <c r="C13" s="2" t="s">
        <v>3</v>
      </c>
      <c r="D13" s="26">
        <v>8.18</v>
      </c>
      <c r="E13" s="24">
        <f>D13/$E$44</f>
        <v>7.2189358511946097E-3</v>
      </c>
      <c r="F13" s="24">
        <f>E13*$E$51/$E$41</f>
        <v>3.6694154011718548E-4</v>
      </c>
      <c r="G13" s="24">
        <f>(F13*$E$44)/10</f>
        <v>4.1579283429452649E-2</v>
      </c>
    </row>
    <row r="14" spans="2:7" x14ac:dyDescent="0.25">
      <c r="B14" s="3">
        <v>9</v>
      </c>
      <c r="C14" s="2" t="s">
        <v>76</v>
      </c>
      <c r="D14" s="26">
        <v>194.41299999999998</v>
      </c>
      <c r="E14" s="24">
        <f>D14/$E$44</f>
        <v>0.17157151291421729</v>
      </c>
      <c r="F14" s="24">
        <f>E14*$E$51/$E$41</f>
        <v>8.7210520340834184E-3</v>
      </c>
      <c r="G14" s="24">
        <f>(F14*$E$44)/10</f>
        <v>0.9882094412432979</v>
      </c>
    </row>
    <row r="15" spans="2:7" x14ac:dyDescent="0.25">
      <c r="B15" s="3">
        <v>10</v>
      </c>
      <c r="C15" s="2" t="s">
        <v>77</v>
      </c>
      <c r="D15" s="26">
        <v>0</v>
      </c>
      <c r="E15" s="24">
        <f>D15/$E$44</f>
        <v>0</v>
      </c>
      <c r="F15" s="24">
        <f>E15*$E$51/$E$41</f>
        <v>0</v>
      </c>
      <c r="G15" s="24">
        <f>(F15*$E$44)/10</f>
        <v>0</v>
      </c>
    </row>
    <row r="16" spans="2:7" x14ac:dyDescent="0.25">
      <c r="B16" s="3">
        <v>11</v>
      </c>
      <c r="C16" s="2" t="s">
        <v>4</v>
      </c>
      <c r="D16" s="26">
        <v>70.48</v>
      </c>
      <c r="E16" s="24">
        <f>D16/$E$44</f>
        <v>6.219933970564745E-2</v>
      </c>
      <c r="F16" s="24">
        <f>E16*$E$51/$E$41</f>
        <v>3.161618551034136E-3</v>
      </c>
      <c r="G16" s="24">
        <f>(F16*$E$44)/10</f>
        <v>0.35825279903518614</v>
      </c>
    </row>
    <row r="17" spans="2:7" x14ac:dyDescent="0.25">
      <c r="B17" s="3">
        <v>12</v>
      </c>
      <c r="C17" s="2" t="s">
        <v>5</v>
      </c>
      <c r="D17" s="26">
        <v>3217.3060000000005</v>
      </c>
      <c r="E17" s="24">
        <f>D17/$E$44</f>
        <v>2.8393063114503092</v>
      </c>
      <c r="F17" s="24">
        <f>E17*$E$51/$E$41</f>
        <v>0.14432313186653567</v>
      </c>
      <c r="G17" s="24">
        <f>(F17*$E$44)/10</f>
        <v>16.353701473505943</v>
      </c>
    </row>
    <row r="18" spans="2:7" x14ac:dyDescent="0.25">
      <c r="B18" s="3">
        <v>13</v>
      </c>
      <c r="C18" s="2" t="s">
        <v>125</v>
      </c>
      <c r="D18" s="26">
        <v>0</v>
      </c>
      <c r="E18" s="24">
        <f>D18/$E$44</f>
        <v>0</v>
      </c>
      <c r="F18" s="24">
        <f>E18*$E$51/$E$41</f>
        <v>0</v>
      </c>
      <c r="G18" s="24">
        <f>(F18*$E$44)/10</f>
        <v>0</v>
      </c>
    </row>
    <row r="19" spans="2:7" x14ac:dyDescent="0.25">
      <c r="B19" s="3">
        <v>14</v>
      </c>
      <c r="C19" s="2" t="s">
        <v>87</v>
      </c>
      <c r="D19" s="26">
        <v>0</v>
      </c>
      <c r="E19" s="24">
        <f>D19/$E$44</f>
        <v>0</v>
      </c>
      <c r="F19" s="24">
        <f>E19*$E$51/$E$41</f>
        <v>0</v>
      </c>
      <c r="G19" s="24">
        <f>(F19*$E$44)/10</f>
        <v>0</v>
      </c>
    </row>
    <row r="20" spans="2:7" x14ac:dyDescent="0.25">
      <c r="B20" s="3">
        <v>15</v>
      </c>
      <c r="C20" s="2" t="s">
        <v>114</v>
      </c>
      <c r="D20" s="26">
        <v>7</v>
      </c>
      <c r="E20" s="24">
        <f>D20/$E$44</f>
        <v>6.1775734667924532E-3</v>
      </c>
      <c r="F20" s="24">
        <f>E20*$E$51/$E$41</f>
        <v>3.1400865291201688E-4</v>
      </c>
      <c r="G20" s="24">
        <f>(F20*$E$44)/10</f>
        <v>3.5581293888284668E-2</v>
      </c>
    </row>
    <row r="21" spans="2:7" x14ac:dyDescent="0.25">
      <c r="B21" s="3">
        <v>16</v>
      </c>
      <c r="C21" s="2" t="s">
        <v>7</v>
      </c>
      <c r="D21" s="26">
        <v>0</v>
      </c>
      <c r="E21" s="24">
        <f>D21/$E$44</f>
        <v>0</v>
      </c>
      <c r="F21" s="24">
        <f>E21*$E$51/$E$41</f>
        <v>0</v>
      </c>
      <c r="G21" s="24">
        <f>(F21*$E$44)/10</f>
        <v>0</v>
      </c>
    </row>
    <row r="22" spans="2:7" x14ac:dyDescent="0.25">
      <c r="B22" s="3">
        <v>17</v>
      </c>
      <c r="C22" s="2" t="s">
        <v>9</v>
      </c>
      <c r="D22" s="26">
        <v>14.02</v>
      </c>
      <c r="E22" s="24">
        <f>D22/$E$44</f>
        <v>1.2372797143490029E-2</v>
      </c>
      <c r="F22" s="24">
        <f>E22*$E$51/$E$41</f>
        <v>6.2891447340378249E-4</v>
      </c>
      <c r="G22" s="24">
        <f>(F22*$E$44)/10</f>
        <v>7.126424861625015E-2</v>
      </c>
    </row>
    <row r="23" spans="2:7" x14ac:dyDescent="0.25">
      <c r="B23" s="3">
        <v>18</v>
      </c>
      <c r="C23" s="2" t="s">
        <v>43</v>
      </c>
      <c r="D23" s="26">
        <v>146.26000000000002</v>
      </c>
      <c r="E23" s="24">
        <f>D23/$E$44</f>
        <v>0.12907598503615206</v>
      </c>
      <c r="F23" s="24">
        <f>E23*$E$51/$E$41</f>
        <v>6.5609865107016576E-3</v>
      </c>
      <c r="G23" s="24">
        <f>(F23*$E$44)/10</f>
        <v>0.74344572058578806</v>
      </c>
    </row>
    <row r="24" spans="2:7" x14ac:dyDescent="0.25">
      <c r="B24" s="3">
        <v>19</v>
      </c>
      <c r="C24" s="2" t="s">
        <v>44</v>
      </c>
      <c r="D24" s="26">
        <v>189.74</v>
      </c>
      <c r="E24" s="24">
        <f t="shared" ref="E24:E40" si="0">D24/$E$44</f>
        <v>0.16744754136988574</v>
      </c>
      <c r="F24" s="24">
        <f t="shared" ref="F24:F40" si="1">E24*$E$51/$E$41</f>
        <v>8.5114288290751572E-3</v>
      </c>
      <c r="G24" s="24">
        <f t="shared" ref="G24:G40" si="2">(F24*$E$44)/10</f>
        <v>0.96445638605187622</v>
      </c>
    </row>
    <row r="25" spans="2:7" x14ac:dyDescent="0.25">
      <c r="B25" s="3">
        <v>20</v>
      </c>
      <c r="C25" s="2" t="s">
        <v>47</v>
      </c>
      <c r="D25" s="26">
        <v>0</v>
      </c>
      <c r="E25" s="24">
        <f t="shared" si="0"/>
        <v>0</v>
      </c>
      <c r="F25" s="24">
        <f t="shared" si="1"/>
        <v>0</v>
      </c>
      <c r="G25" s="24">
        <f t="shared" si="2"/>
        <v>0</v>
      </c>
    </row>
    <row r="26" spans="2:7" x14ac:dyDescent="0.25">
      <c r="B26" s="3">
        <v>21</v>
      </c>
      <c r="C26" s="2" t="s">
        <v>13</v>
      </c>
      <c r="D26" s="26">
        <v>0</v>
      </c>
      <c r="E26" s="24">
        <f t="shared" si="0"/>
        <v>0</v>
      </c>
      <c r="F26" s="24">
        <f t="shared" si="1"/>
        <v>0</v>
      </c>
      <c r="G26" s="24">
        <f t="shared" si="2"/>
        <v>0</v>
      </c>
    </row>
    <row r="27" spans="2:7" x14ac:dyDescent="0.25">
      <c r="B27" s="3">
        <v>22</v>
      </c>
      <c r="C27" s="2" t="s">
        <v>14</v>
      </c>
      <c r="D27" s="26">
        <v>0</v>
      </c>
      <c r="E27" s="24">
        <f t="shared" si="0"/>
        <v>0</v>
      </c>
      <c r="F27" s="24">
        <f t="shared" si="1"/>
        <v>0</v>
      </c>
      <c r="G27" s="24">
        <f t="shared" si="2"/>
        <v>0</v>
      </c>
    </row>
    <row r="28" spans="2:7" x14ac:dyDescent="0.25">
      <c r="B28" s="3">
        <v>23</v>
      </c>
      <c r="C28" s="2" t="s">
        <v>49</v>
      </c>
      <c r="D28" s="26">
        <v>0</v>
      </c>
      <c r="E28" s="24">
        <f t="shared" si="0"/>
        <v>0</v>
      </c>
      <c r="F28" s="24">
        <f t="shared" si="1"/>
        <v>0</v>
      </c>
      <c r="G28" s="24">
        <f t="shared" si="2"/>
        <v>0</v>
      </c>
    </row>
    <row r="29" spans="2:7" x14ac:dyDescent="0.25">
      <c r="B29" s="3">
        <v>24</v>
      </c>
      <c r="C29" s="2" t="s">
        <v>16</v>
      </c>
      <c r="D29" s="26">
        <v>0</v>
      </c>
      <c r="E29" s="24">
        <f t="shared" si="0"/>
        <v>0</v>
      </c>
      <c r="F29" s="24">
        <f t="shared" si="1"/>
        <v>0</v>
      </c>
      <c r="G29" s="24">
        <f t="shared" si="2"/>
        <v>0</v>
      </c>
    </row>
    <row r="30" spans="2:7" x14ac:dyDescent="0.25">
      <c r="B30" s="3">
        <v>25</v>
      </c>
      <c r="C30" s="2" t="s">
        <v>50</v>
      </c>
      <c r="D30" s="26">
        <v>0</v>
      </c>
      <c r="E30" s="24">
        <f t="shared" si="0"/>
        <v>0</v>
      </c>
      <c r="F30" s="24">
        <f t="shared" si="1"/>
        <v>0</v>
      </c>
      <c r="G30" s="24">
        <f t="shared" si="2"/>
        <v>0</v>
      </c>
    </row>
    <row r="31" spans="2:7" x14ac:dyDescent="0.25">
      <c r="B31" s="3">
        <v>26</v>
      </c>
      <c r="C31" s="2" t="s">
        <v>78</v>
      </c>
      <c r="D31" s="26">
        <v>0</v>
      </c>
      <c r="E31" s="24">
        <f t="shared" si="0"/>
        <v>0</v>
      </c>
      <c r="F31" s="24">
        <f t="shared" si="1"/>
        <v>0</v>
      </c>
      <c r="G31" s="24">
        <f t="shared" si="2"/>
        <v>0</v>
      </c>
    </row>
    <row r="32" spans="2:7" x14ac:dyDescent="0.25">
      <c r="B32" s="3">
        <v>27</v>
      </c>
      <c r="C32" s="2" t="s">
        <v>115</v>
      </c>
      <c r="D32" s="26">
        <v>0</v>
      </c>
      <c r="E32" s="24">
        <f t="shared" si="0"/>
        <v>0</v>
      </c>
      <c r="F32" s="24">
        <f t="shared" si="1"/>
        <v>0</v>
      </c>
      <c r="G32" s="24">
        <f t="shared" si="2"/>
        <v>0</v>
      </c>
    </row>
    <row r="33" spans="2:16" x14ac:dyDescent="0.25">
      <c r="B33" s="3">
        <v>28</v>
      </c>
      <c r="C33" s="2" t="s">
        <v>22</v>
      </c>
      <c r="D33" s="26">
        <v>0</v>
      </c>
      <c r="E33" s="24">
        <f t="shared" si="0"/>
        <v>0</v>
      </c>
      <c r="F33" s="24">
        <f t="shared" si="1"/>
        <v>0</v>
      </c>
      <c r="G33" s="24">
        <f t="shared" si="2"/>
        <v>0</v>
      </c>
    </row>
    <row r="34" spans="2:16" x14ac:dyDescent="0.25">
      <c r="B34" s="3">
        <v>29</v>
      </c>
      <c r="C34" s="2" t="s">
        <v>90</v>
      </c>
      <c r="D34" s="26">
        <v>67.242000000000004</v>
      </c>
      <c r="E34" s="24">
        <f t="shared" si="0"/>
        <v>5.9341770722008309E-2</v>
      </c>
      <c r="F34" s="24">
        <f t="shared" si="1"/>
        <v>3.0163671198728346E-3</v>
      </c>
      <c r="G34" s="24">
        <f t="shared" si="2"/>
        <v>0.34179390909086249</v>
      </c>
    </row>
    <row r="35" spans="2:16" x14ac:dyDescent="0.25">
      <c r="B35" s="3">
        <v>30</v>
      </c>
      <c r="C35" s="2" t="s">
        <v>79</v>
      </c>
      <c r="D35" s="26">
        <v>288.72999999999996</v>
      </c>
      <c r="E35" s="24">
        <f t="shared" si="0"/>
        <v>0.25480725529528353</v>
      </c>
      <c r="F35" s="24">
        <f t="shared" si="1"/>
        <v>1.2951959765040948E-2</v>
      </c>
      <c r="G35" s="24">
        <f t="shared" si="2"/>
        <v>1.4676267120520614</v>
      </c>
    </row>
    <row r="36" spans="2:16" x14ac:dyDescent="0.25">
      <c r="B36" s="3">
        <v>31</v>
      </c>
      <c r="C36" s="2" t="s">
        <v>80</v>
      </c>
      <c r="D36" s="26">
        <v>10.78</v>
      </c>
      <c r="E36" s="24">
        <f t="shared" si="0"/>
        <v>9.5134631388603778E-3</v>
      </c>
      <c r="F36" s="24">
        <f t="shared" si="1"/>
        <v>4.8357332548450599E-4</v>
      </c>
      <c r="G36" s="24">
        <f t="shared" si="2"/>
        <v>5.4795192587958376E-2</v>
      </c>
    </row>
    <row r="37" spans="2:16" x14ac:dyDescent="0.25">
      <c r="B37" s="3">
        <v>32</v>
      </c>
      <c r="C37" s="2" t="s">
        <v>116</v>
      </c>
      <c r="D37" s="26">
        <v>143.37</v>
      </c>
      <c r="E37" s="24">
        <f t="shared" si="0"/>
        <v>0.126525529704862</v>
      </c>
      <c r="F37" s="24">
        <f t="shared" si="1"/>
        <v>6.4313457954279802E-3</v>
      </c>
      <c r="G37" s="24">
        <f t="shared" si="2"/>
        <v>0.72875572925191023</v>
      </c>
    </row>
    <row r="38" spans="2:16" x14ac:dyDescent="0.25">
      <c r="B38" s="3">
        <v>33</v>
      </c>
      <c r="C38" s="2" t="s">
        <v>25</v>
      </c>
      <c r="D38" s="26">
        <v>15</v>
      </c>
      <c r="E38" s="24">
        <f t="shared" si="0"/>
        <v>1.3237657428840971E-2</v>
      </c>
      <c r="F38" s="24">
        <f t="shared" si="1"/>
        <v>6.7287568481146478E-4</v>
      </c>
      <c r="G38" s="24">
        <f t="shared" si="2"/>
        <v>7.6245629760609987E-2</v>
      </c>
    </row>
    <row r="39" spans="2:16" x14ac:dyDescent="0.25">
      <c r="B39" s="3">
        <v>34</v>
      </c>
      <c r="C39" s="2" t="s">
        <v>85</v>
      </c>
      <c r="D39" s="26">
        <v>0</v>
      </c>
      <c r="E39" s="24">
        <f t="shared" si="0"/>
        <v>0</v>
      </c>
      <c r="F39" s="24">
        <f t="shared" si="1"/>
        <v>0</v>
      </c>
      <c r="G39" s="24">
        <f t="shared" si="2"/>
        <v>0</v>
      </c>
    </row>
    <row r="40" spans="2:16" x14ac:dyDescent="0.25">
      <c r="B40" s="3">
        <v>35</v>
      </c>
      <c r="C40" s="2" t="s">
        <v>31</v>
      </c>
      <c r="D40" s="26">
        <v>130</v>
      </c>
      <c r="E40" s="24">
        <f t="shared" si="0"/>
        <v>0.11472636438328843</v>
      </c>
      <c r="F40" s="24">
        <f t="shared" si="1"/>
        <v>5.8315892683660289E-3</v>
      </c>
      <c r="G40" s="24">
        <f t="shared" si="2"/>
        <v>0.66079545792528671</v>
      </c>
    </row>
    <row r="41" spans="2:16" ht="24.75" customHeight="1" x14ac:dyDescent="0.25">
      <c r="B41" s="3"/>
      <c r="C41" s="4" t="s">
        <v>32</v>
      </c>
      <c r="D41" s="25">
        <f>SUM(D6:D40)</f>
        <v>5832.2710000000006</v>
      </c>
      <c r="E41" s="30">
        <f>D41/$E$44</f>
        <v>5.147040368677585</v>
      </c>
      <c r="F41" s="25">
        <f>SUM(F6:F40)</f>
        <v>0.26162622287540316</v>
      </c>
      <c r="G41" s="25">
        <f>(F41*$E$44)/10</f>
        <v>29.645678355302845</v>
      </c>
    </row>
    <row r="43" spans="2:16" x14ac:dyDescent="0.25">
      <c r="B43" s="17" t="s">
        <v>66</v>
      </c>
      <c r="C43" s="18"/>
    </row>
    <row r="44" spans="2:16" ht="23.25" customHeight="1" x14ac:dyDescent="0.25">
      <c r="B44" s="3">
        <v>1</v>
      </c>
      <c r="C44" s="2" t="s">
        <v>54</v>
      </c>
      <c r="D44" s="3" t="s">
        <v>55</v>
      </c>
      <c r="E44" s="21">
        <v>1133.1310000000001</v>
      </c>
    </row>
    <row r="45" spans="2:16" ht="23.25" customHeight="1" x14ac:dyDescent="0.25">
      <c r="B45" s="3">
        <v>2</v>
      </c>
      <c r="C45" s="2" t="s">
        <v>56</v>
      </c>
      <c r="D45" s="3" t="s">
        <v>57</v>
      </c>
      <c r="E45" s="22">
        <v>0.5</v>
      </c>
    </row>
    <row r="46" spans="2:16" ht="23.25" customHeight="1" x14ac:dyDescent="0.25">
      <c r="B46" s="3">
        <v>3</v>
      </c>
      <c r="C46" s="2" t="s">
        <v>58</v>
      </c>
      <c r="D46" s="3" t="s">
        <v>59</v>
      </c>
      <c r="E46" s="6">
        <f>D41</f>
        <v>5832.2710000000006</v>
      </c>
    </row>
    <row r="47" spans="2:16" ht="23.25" customHeight="1" x14ac:dyDescent="0.25">
      <c r="B47" s="3">
        <v>4</v>
      </c>
      <c r="C47" s="2" t="s">
        <v>56</v>
      </c>
      <c r="D47" s="3" t="s">
        <v>59</v>
      </c>
      <c r="E47" s="6">
        <f>E44*E45</f>
        <v>566.56550000000004</v>
      </c>
    </row>
    <row r="48" spans="2:16" ht="30" x14ac:dyDescent="0.25">
      <c r="B48" s="3">
        <v>5</v>
      </c>
      <c r="C48" s="14" t="s">
        <v>60</v>
      </c>
      <c r="D48" s="3" t="s">
        <v>59</v>
      </c>
      <c r="E48" s="6">
        <f>E46-E47</f>
        <v>5265.7055000000009</v>
      </c>
      <c r="N48" s="27"/>
      <c r="O48" s="27" t="s">
        <v>111</v>
      </c>
      <c r="P48" s="27" t="s">
        <v>110</v>
      </c>
    </row>
    <row r="49" spans="2:18" ht="23.25" customHeight="1" x14ac:dyDescent="0.25">
      <c r="B49" s="3">
        <v>6</v>
      </c>
      <c r="C49" s="2" t="s">
        <v>70</v>
      </c>
      <c r="D49" s="3" t="s">
        <v>62</v>
      </c>
      <c r="E49" s="23">
        <v>56299.537365511307</v>
      </c>
      <c r="N49" s="27" t="s">
        <v>112</v>
      </c>
      <c r="O49" s="29">
        <v>55638.402558490874</v>
      </c>
      <c r="P49" s="29">
        <v>5175.5510000000004</v>
      </c>
    </row>
    <row r="50" spans="2:18" ht="23.25" customHeight="1" x14ac:dyDescent="0.25">
      <c r="B50" s="3">
        <v>7</v>
      </c>
      <c r="C50" s="2" t="s">
        <v>63</v>
      </c>
      <c r="D50" s="3" t="s">
        <v>64</v>
      </c>
      <c r="E50" s="8">
        <f>(E49*E48)/10^7</f>
        <v>29.645678355302845</v>
      </c>
      <c r="N50" s="27" t="s">
        <v>113</v>
      </c>
      <c r="O50" s="29">
        <v>61509.881060860076</v>
      </c>
      <c r="P50" s="29">
        <v>656.72</v>
      </c>
    </row>
    <row r="51" spans="2:18" ht="23.25" customHeight="1" x14ac:dyDescent="0.25">
      <c r="B51" s="3">
        <v>8</v>
      </c>
      <c r="C51" s="2" t="s">
        <v>63</v>
      </c>
      <c r="D51" s="3" t="s">
        <v>65</v>
      </c>
      <c r="E51" s="11">
        <f>(E50*10^7)/(E44*10^6)</f>
        <v>0.26162622287540316</v>
      </c>
      <c r="N51" s="27" t="s">
        <v>53</v>
      </c>
      <c r="O51" s="28">
        <f>(O49*P49+O50*P50)/P51</f>
        <v>56299.537365511307</v>
      </c>
      <c r="P51" s="28">
        <f>SUM(P49:P50)</f>
        <v>5832.2710000000006</v>
      </c>
      <c r="R51" s="35">
        <f>P51-D41</f>
        <v>0</v>
      </c>
    </row>
  </sheetData>
  <mergeCells count="2">
    <mergeCell ref="B3:G3"/>
    <mergeCell ref="B43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3"/>
  <sheetViews>
    <sheetView workbookViewId="0">
      <selection activeCell="F25" sqref="F25"/>
    </sheetView>
  </sheetViews>
  <sheetFormatPr defaultRowHeight="15" x14ac:dyDescent="0.25"/>
  <cols>
    <col min="1" max="1" width="9.140625" style="1"/>
    <col min="2" max="2" width="4.28515625" style="1" bestFit="1" customWidth="1"/>
    <col min="3" max="3" width="55.5703125" style="1" bestFit="1" customWidth="1"/>
    <col min="4" max="4" width="9.140625" style="1"/>
    <col min="5" max="5" width="11" style="1" bestFit="1" customWidth="1"/>
    <col min="6" max="7" width="9.140625" style="1"/>
    <col min="8" max="8" width="11.28515625" style="1" customWidth="1"/>
    <col min="9" max="9" width="15.5703125" style="1" customWidth="1"/>
    <col min="10" max="10" width="16.7109375" style="1" customWidth="1"/>
    <col min="11" max="16384" width="9.140625" style="1"/>
  </cols>
  <sheetData>
    <row r="3" spans="2:10" ht="20.25" x14ac:dyDescent="0.25">
      <c r="B3" s="20" t="s">
        <v>69</v>
      </c>
      <c r="C3" s="20"/>
      <c r="D3" s="20"/>
      <c r="E3" s="20"/>
      <c r="F3" s="20"/>
      <c r="G3" s="20"/>
      <c r="H3" s="20"/>
      <c r="I3" s="20"/>
      <c r="J3" s="20"/>
    </row>
    <row r="4" spans="2:10" ht="18" x14ac:dyDescent="0.25">
      <c r="B4" s="15"/>
      <c r="C4" s="16"/>
      <c r="D4" s="16"/>
      <c r="E4" s="16"/>
      <c r="F4" s="16"/>
      <c r="G4" s="16"/>
      <c r="H4" s="16"/>
      <c r="I4" s="16"/>
      <c r="J4" s="16"/>
    </row>
    <row r="5" spans="2:10" ht="75" x14ac:dyDescent="0.25">
      <c r="B5" s="5" t="s">
        <v>37</v>
      </c>
      <c r="C5" s="5" t="s">
        <v>38</v>
      </c>
      <c r="D5" s="5" t="s">
        <v>33</v>
      </c>
      <c r="E5" s="5" t="s">
        <v>34</v>
      </c>
      <c r="F5" s="5" t="s">
        <v>35</v>
      </c>
      <c r="G5" s="5" t="s">
        <v>36</v>
      </c>
      <c r="H5" s="10" t="s">
        <v>42</v>
      </c>
      <c r="I5" s="10" t="s">
        <v>67</v>
      </c>
      <c r="J5" s="10" t="s">
        <v>68</v>
      </c>
    </row>
    <row r="6" spans="2:10" ht="18.75" customHeight="1" x14ac:dyDescent="0.25">
      <c r="B6" s="3">
        <v>1</v>
      </c>
      <c r="C6" s="2" t="s">
        <v>0</v>
      </c>
      <c r="D6" s="6">
        <v>198</v>
      </c>
      <c r="E6" s="6">
        <v>70</v>
      </c>
      <c r="F6" s="6">
        <v>81</v>
      </c>
      <c r="G6" s="23">
        <f t="shared" ref="G6:G35" si="0">SUM(D6:F6)</f>
        <v>349</v>
      </c>
      <c r="H6" s="11">
        <f t="shared" ref="H6:H40" si="1">G6/$E$43</f>
        <v>0.13182864844283546</v>
      </c>
      <c r="I6" s="11">
        <f t="shared" ref="I6:I39" si="2">H6*$E$50/$H$40</f>
        <v>3.2912024288107855E-3</v>
      </c>
      <c r="J6" s="8">
        <f t="shared" ref="J6:J40" si="3">(I6*$E$43)/10</f>
        <v>0.87130503211753818</v>
      </c>
    </row>
    <row r="7" spans="2:10" ht="18.75" customHeight="1" x14ac:dyDescent="0.25">
      <c r="B7" s="3">
        <v>2</v>
      </c>
      <c r="C7" s="2" t="s">
        <v>28</v>
      </c>
      <c r="D7" s="6">
        <v>134</v>
      </c>
      <c r="E7" s="6">
        <v>0</v>
      </c>
      <c r="F7" s="6">
        <v>120</v>
      </c>
      <c r="G7" s="23">
        <f t="shared" si="0"/>
        <v>254</v>
      </c>
      <c r="H7" s="11">
        <f t="shared" si="1"/>
        <v>9.594405932515819E-2</v>
      </c>
      <c r="I7" s="11">
        <f t="shared" si="2"/>
        <v>2.3953163808536947E-3</v>
      </c>
      <c r="J7" s="8">
        <f t="shared" si="3"/>
        <v>0.63413030990789321</v>
      </c>
    </row>
    <row r="8" spans="2:10" ht="18.75" customHeight="1" x14ac:dyDescent="0.25">
      <c r="B8" s="3">
        <v>3</v>
      </c>
      <c r="C8" s="2" t="s">
        <v>1</v>
      </c>
      <c r="D8" s="6">
        <v>10</v>
      </c>
      <c r="E8" s="6">
        <v>30</v>
      </c>
      <c r="F8" s="6">
        <v>21</v>
      </c>
      <c r="G8" s="23">
        <f t="shared" si="0"/>
        <v>61</v>
      </c>
      <c r="H8" s="11">
        <f t="shared" si="1"/>
        <v>2.304168353871909E-2</v>
      </c>
      <c r="I8" s="11">
        <f t="shared" si="2"/>
        <v>5.7525314658297391E-4</v>
      </c>
      <c r="J8" s="8">
        <f t="shared" si="3"/>
        <v>0.15229113741882472</v>
      </c>
    </row>
    <row r="9" spans="2:10" ht="18.75" customHeight="1" x14ac:dyDescent="0.25">
      <c r="B9" s="3">
        <v>4</v>
      </c>
      <c r="C9" s="2" t="s">
        <v>41</v>
      </c>
      <c r="D9" s="6">
        <v>0</v>
      </c>
      <c r="E9" s="6">
        <v>1</v>
      </c>
      <c r="F9" s="6">
        <v>5</v>
      </c>
      <c r="G9" s="23">
        <f t="shared" si="0"/>
        <v>6</v>
      </c>
      <c r="H9" s="11">
        <f t="shared" si="1"/>
        <v>2.2663951021690909E-3</v>
      </c>
      <c r="I9" s="11">
        <f t="shared" si="2"/>
        <v>5.6582276713079406E-5</v>
      </c>
      <c r="J9" s="8">
        <f t="shared" si="3"/>
        <v>1.4979456139556532E-2</v>
      </c>
    </row>
    <row r="10" spans="2:10" ht="18.75" customHeight="1" x14ac:dyDescent="0.25">
      <c r="B10" s="3">
        <v>5</v>
      </c>
      <c r="C10" s="2" t="s">
        <v>7</v>
      </c>
      <c r="D10" s="6">
        <v>761.81999999999994</v>
      </c>
      <c r="E10" s="6">
        <v>244</v>
      </c>
      <c r="F10" s="6">
        <v>255</v>
      </c>
      <c r="G10" s="23">
        <f t="shared" si="0"/>
        <v>1260.82</v>
      </c>
      <c r="H10" s="11">
        <f t="shared" si="1"/>
        <v>0.47625271211947218</v>
      </c>
      <c r="I10" s="11">
        <f t="shared" si="2"/>
        <v>1.1890011020897462E-2</v>
      </c>
      <c r="J10" s="8">
        <f t="shared" si="3"/>
        <v>3.1477329816459441</v>
      </c>
    </row>
    <row r="11" spans="2:10" ht="18.75" customHeight="1" x14ac:dyDescent="0.25">
      <c r="B11" s="3">
        <v>6</v>
      </c>
      <c r="C11" s="2" t="s">
        <v>39</v>
      </c>
      <c r="D11" s="6">
        <v>170.09</v>
      </c>
      <c r="E11" s="6">
        <v>152</v>
      </c>
      <c r="F11" s="6">
        <v>78.5</v>
      </c>
      <c r="G11" s="23">
        <f t="shared" si="0"/>
        <v>400.59000000000003</v>
      </c>
      <c r="H11" s="11">
        <f t="shared" si="1"/>
        <v>0.15131586899631938</v>
      </c>
      <c r="I11" s="11">
        <f t="shared" si="2"/>
        <v>3.7777157047487468E-3</v>
      </c>
      <c r="J11" s="8">
        <f t="shared" si="3"/>
        <v>1.0001033891574918</v>
      </c>
    </row>
    <row r="12" spans="2:10" ht="18.75" customHeight="1" x14ac:dyDescent="0.25">
      <c r="B12" s="3">
        <v>7</v>
      </c>
      <c r="C12" s="2" t="s">
        <v>9</v>
      </c>
      <c r="D12" s="6">
        <v>70</v>
      </c>
      <c r="E12" s="6">
        <v>178</v>
      </c>
      <c r="F12" s="6">
        <v>118</v>
      </c>
      <c r="G12" s="23">
        <f t="shared" si="0"/>
        <v>366</v>
      </c>
      <c r="H12" s="11">
        <f t="shared" si="1"/>
        <v>0.13825010123231454</v>
      </c>
      <c r="I12" s="11">
        <f t="shared" si="2"/>
        <v>3.4515188794978433E-3</v>
      </c>
      <c r="J12" s="8">
        <f t="shared" si="3"/>
        <v>0.91374682451294831</v>
      </c>
    </row>
    <row r="13" spans="2:10" ht="18.75" customHeight="1" x14ac:dyDescent="0.25">
      <c r="B13" s="3">
        <v>8</v>
      </c>
      <c r="C13" s="2" t="s">
        <v>23</v>
      </c>
      <c r="D13" s="6">
        <v>64.5</v>
      </c>
      <c r="E13" s="6">
        <v>49.5</v>
      </c>
      <c r="F13" s="6">
        <v>86.5</v>
      </c>
      <c r="G13" s="23">
        <f t="shared" si="0"/>
        <v>200.5</v>
      </c>
      <c r="H13" s="11">
        <f t="shared" si="1"/>
        <v>7.5735369664150454E-2</v>
      </c>
      <c r="I13" s="11">
        <f t="shared" si="2"/>
        <v>1.8907910801620701E-3</v>
      </c>
      <c r="J13" s="8">
        <f t="shared" si="3"/>
        <v>0.50056349266351408</v>
      </c>
    </row>
    <row r="14" spans="2:10" ht="18.75" customHeight="1" x14ac:dyDescent="0.25">
      <c r="B14" s="3">
        <v>9</v>
      </c>
      <c r="C14" s="2" t="s">
        <v>13</v>
      </c>
      <c r="D14" s="6">
        <v>0</v>
      </c>
      <c r="E14" s="6">
        <v>195</v>
      </c>
      <c r="F14" s="6">
        <v>0</v>
      </c>
      <c r="G14" s="23">
        <f t="shared" si="0"/>
        <v>195</v>
      </c>
      <c r="H14" s="11">
        <f t="shared" si="1"/>
        <v>7.3657840820495465E-2</v>
      </c>
      <c r="I14" s="11">
        <f t="shared" si="2"/>
        <v>1.8389239931750809E-3</v>
      </c>
      <c r="J14" s="8">
        <f t="shared" si="3"/>
        <v>0.48683232453558734</v>
      </c>
    </row>
    <row r="15" spans="2:10" ht="18.75" customHeight="1" x14ac:dyDescent="0.25">
      <c r="B15" s="3">
        <v>10</v>
      </c>
      <c r="C15" s="2" t="s">
        <v>15</v>
      </c>
      <c r="D15" s="6">
        <v>129</v>
      </c>
      <c r="E15" s="6">
        <v>37</v>
      </c>
      <c r="F15" s="6">
        <v>0</v>
      </c>
      <c r="G15" s="23">
        <f t="shared" si="0"/>
        <v>166</v>
      </c>
      <c r="H15" s="11">
        <f t="shared" si="1"/>
        <v>6.2703597826678184E-2</v>
      </c>
      <c r="I15" s="11">
        <f t="shared" si="2"/>
        <v>1.5654429890618637E-3</v>
      </c>
      <c r="J15" s="8">
        <f t="shared" si="3"/>
        <v>0.41443161986106408</v>
      </c>
    </row>
    <row r="16" spans="2:10" ht="18.75" customHeight="1" x14ac:dyDescent="0.25">
      <c r="B16" s="3">
        <v>11</v>
      </c>
      <c r="C16" s="2" t="s">
        <v>24</v>
      </c>
      <c r="D16" s="6">
        <v>52</v>
      </c>
      <c r="E16" s="6">
        <v>0</v>
      </c>
      <c r="F16" s="6">
        <v>103</v>
      </c>
      <c r="G16" s="23">
        <f t="shared" si="0"/>
        <v>155</v>
      </c>
      <c r="H16" s="11">
        <f t="shared" si="1"/>
        <v>5.8548540139368187E-2</v>
      </c>
      <c r="I16" s="11">
        <f t="shared" si="2"/>
        <v>1.4617088150878847E-3</v>
      </c>
      <c r="J16" s="8">
        <f t="shared" si="3"/>
        <v>0.38696928360521043</v>
      </c>
    </row>
    <row r="17" spans="2:10" ht="18.75" customHeight="1" x14ac:dyDescent="0.25">
      <c r="B17" s="3">
        <v>12</v>
      </c>
      <c r="C17" s="2" t="s">
        <v>16</v>
      </c>
      <c r="D17" s="6">
        <v>119</v>
      </c>
      <c r="E17" s="6">
        <v>19</v>
      </c>
      <c r="F17" s="6">
        <v>2</v>
      </c>
      <c r="G17" s="23">
        <f t="shared" si="0"/>
        <v>140</v>
      </c>
      <c r="H17" s="11">
        <f t="shared" si="1"/>
        <v>5.2882552383945458E-2</v>
      </c>
      <c r="I17" s="11">
        <f t="shared" si="2"/>
        <v>1.3202531233051861E-3</v>
      </c>
      <c r="J17" s="8">
        <f t="shared" si="3"/>
        <v>0.34952064325631904</v>
      </c>
    </row>
    <row r="18" spans="2:10" ht="18.75" customHeight="1" x14ac:dyDescent="0.25">
      <c r="B18" s="3">
        <v>13</v>
      </c>
      <c r="C18" s="2" t="s">
        <v>4</v>
      </c>
      <c r="D18" s="6">
        <v>52</v>
      </c>
      <c r="E18" s="6">
        <v>12.5</v>
      </c>
      <c r="F18" s="6">
        <v>74</v>
      </c>
      <c r="G18" s="23">
        <f t="shared" si="0"/>
        <v>138.5</v>
      </c>
      <c r="H18" s="11">
        <f t="shared" si="1"/>
        <v>5.2315953608403187E-2</v>
      </c>
      <c r="I18" s="11">
        <f t="shared" si="2"/>
        <v>1.3061075541269164E-3</v>
      </c>
      <c r="J18" s="8">
        <f t="shared" si="3"/>
        <v>0.34577577922142994</v>
      </c>
    </row>
    <row r="19" spans="2:10" ht="18.75" customHeight="1" x14ac:dyDescent="0.25">
      <c r="B19" s="3">
        <v>14</v>
      </c>
      <c r="C19" s="2" t="s">
        <v>44</v>
      </c>
      <c r="D19" s="6">
        <v>34</v>
      </c>
      <c r="E19" s="6">
        <v>102</v>
      </c>
      <c r="F19" s="6">
        <v>0</v>
      </c>
      <c r="G19" s="23">
        <f t="shared" si="0"/>
        <v>136</v>
      </c>
      <c r="H19" s="11">
        <f t="shared" si="1"/>
        <v>5.1371622315832727E-2</v>
      </c>
      <c r="I19" s="11">
        <f t="shared" si="2"/>
        <v>1.2825316054964665E-3</v>
      </c>
      <c r="J19" s="8">
        <f t="shared" si="3"/>
        <v>0.33953433916328135</v>
      </c>
    </row>
    <row r="20" spans="2:10" ht="18.75" customHeight="1" x14ac:dyDescent="0.25">
      <c r="B20" s="3">
        <v>15</v>
      </c>
      <c r="C20" s="2" t="s">
        <v>8</v>
      </c>
      <c r="D20" s="6">
        <v>0</v>
      </c>
      <c r="E20" s="6">
        <v>7</v>
      </c>
      <c r="F20" s="6">
        <v>115</v>
      </c>
      <c r="G20" s="23">
        <f t="shared" si="0"/>
        <v>122</v>
      </c>
      <c r="H20" s="11">
        <f t="shared" si="1"/>
        <v>4.6083367077438181E-2</v>
      </c>
      <c r="I20" s="11">
        <f t="shared" si="2"/>
        <v>1.1505062931659478E-3</v>
      </c>
      <c r="J20" s="8">
        <f t="shared" si="3"/>
        <v>0.30458227483764944</v>
      </c>
    </row>
    <row r="21" spans="2:10" ht="18.75" customHeight="1" x14ac:dyDescent="0.25">
      <c r="B21" s="3">
        <v>16</v>
      </c>
      <c r="C21" s="2" t="s">
        <v>12</v>
      </c>
      <c r="D21" s="6">
        <v>113</v>
      </c>
      <c r="E21" s="6">
        <v>0</v>
      </c>
      <c r="F21" s="6">
        <v>0</v>
      </c>
      <c r="G21" s="23">
        <f t="shared" si="0"/>
        <v>113</v>
      </c>
      <c r="H21" s="11">
        <f t="shared" si="1"/>
        <v>4.2683774424184549E-2</v>
      </c>
      <c r="I21" s="11">
        <f t="shared" si="2"/>
        <v>1.0656328780963289E-3</v>
      </c>
      <c r="J21" s="8">
        <f t="shared" si="3"/>
        <v>0.28211309062831469</v>
      </c>
    </row>
    <row r="22" spans="2:10" ht="18.75" customHeight="1" x14ac:dyDescent="0.25">
      <c r="B22" s="3">
        <v>17</v>
      </c>
      <c r="C22" s="2" t="s">
        <v>30</v>
      </c>
      <c r="D22" s="6">
        <v>0</v>
      </c>
      <c r="E22" s="6">
        <v>0</v>
      </c>
      <c r="F22" s="6">
        <v>86</v>
      </c>
      <c r="G22" s="23">
        <f t="shared" si="0"/>
        <v>86</v>
      </c>
      <c r="H22" s="11">
        <f t="shared" si="1"/>
        <v>3.2484996464423641E-2</v>
      </c>
      <c r="I22" s="11">
        <f t="shared" si="2"/>
        <v>8.1101263288747155E-4</v>
      </c>
      <c r="J22" s="8">
        <f t="shared" si="3"/>
        <v>0.21470553800031031</v>
      </c>
    </row>
    <row r="23" spans="2:10" ht="18.75" customHeight="1" x14ac:dyDescent="0.25">
      <c r="B23" s="3">
        <v>18</v>
      </c>
      <c r="C23" s="2" t="s">
        <v>10</v>
      </c>
      <c r="D23" s="6">
        <v>4</v>
      </c>
      <c r="E23" s="6">
        <v>16</v>
      </c>
      <c r="F23" s="6">
        <v>40</v>
      </c>
      <c r="G23" s="23">
        <f t="shared" si="0"/>
        <v>60</v>
      </c>
      <c r="H23" s="11">
        <f t="shared" si="1"/>
        <v>2.2663951021690911E-2</v>
      </c>
      <c r="I23" s="11">
        <f t="shared" si="2"/>
        <v>5.6582276713079411E-4</v>
      </c>
      <c r="J23" s="8">
        <f t="shared" si="3"/>
        <v>0.14979456139556532</v>
      </c>
    </row>
    <row r="24" spans="2:10" ht="18.75" customHeight="1" x14ac:dyDescent="0.25">
      <c r="B24" s="3">
        <v>19</v>
      </c>
      <c r="C24" s="2" t="s">
        <v>50</v>
      </c>
      <c r="D24" s="6">
        <v>32</v>
      </c>
      <c r="E24" s="6">
        <v>0</v>
      </c>
      <c r="F24" s="6">
        <v>27</v>
      </c>
      <c r="G24" s="23">
        <f t="shared" si="0"/>
        <v>59</v>
      </c>
      <c r="H24" s="11">
        <f t="shared" si="1"/>
        <v>2.2286218504662728E-2</v>
      </c>
      <c r="I24" s="11">
        <f t="shared" si="2"/>
        <v>5.5639238767861421E-4</v>
      </c>
      <c r="J24" s="8">
        <f t="shared" si="3"/>
        <v>0.14729798537230593</v>
      </c>
    </row>
    <row r="25" spans="2:10" ht="18.75" customHeight="1" x14ac:dyDescent="0.25">
      <c r="B25" s="3">
        <v>20</v>
      </c>
      <c r="C25" s="2" t="s">
        <v>31</v>
      </c>
      <c r="D25" s="6">
        <v>0</v>
      </c>
      <c r="E25" s="6">
        <v>48</v>
      </c>
      <c r="F25" s="6">
        <v>0</v>
      </c>
      <c r="G25" s="23">
        <f t="shared" si="0"/>
        <v>48</v>
      </c>
      <c r="H25" s="11">
        <f t="shared" si="1"/>
        <v>1.8131160817352727E-2</v>
      </c>
      <c r="I25" s="11">
        <f t="shared" si="2"/>
        <v>4.5265821370463525E-4</v>
      </c>
      <c r="J25" s="8">
        <f t="shared" si="3"/>
        <v>0.11983564911645225</v>
      </c>
    </row>
    <row r="26" spans="2:10" ht="18.75" customHeight="1" x14ac:dyDescent="0.25">
      <c r="B26" s="3">
        <v>21</v>
      </c>
      <c r="C26" s="2" t="s">
        <v>48</v>
      </c>
      <c r="D26" s="6">
        <v>43.5</v>
      </c>
      <c r="E26" s="6">
        <v>0</v>
      </c>
      <c r="F26" s="6">
        <v>0</v>
      </c>
      <c r="G26" s="23">
        <f t="shared" si="0"/>
        <v>43.5</v>
      </c>
      <c r="H26" s="11">
        <f t="shared" si="1"/>
        <v>1.6431364490725912E-2</v>
      </c>
      <c r="I26" s="11">
        <f t="shared" si="2"/>
        <v>4.1022150616982573E-4</v>
      </c>
      <c r="J26" s="8">
        <f t="shared" si="3"/>
        <v>0.10860105701178487</v>
      </c>
    </row>
    <row r="27" spans="2:10" ht="18.75" customHeight="1" x14ac:dyDescent="0.25">
      <c r="B27" s="3">
        <v>22</v>
      </c>
      <c r="C27" s="2" t="s">
        <v>14</v>
      </c>
      <c r="D27" s="6">
        <v>0</v>
      </c>
      <c r="E27" s="6">
        <v>36</v>
      </c>
      <c r="F27" s="6">
        <v>0</v>
      </c>
      <c r="G27" s="23">
        <f t="shared" si="0"/>
        <v>36</v>
      </c>
      <c r="H27" s="11">
        <f t="shared" si="1"/>
        <v>1.3598370613014546E-2</v>
      </c>
      <c r="I27" s="11">
        <f t="shared" si="2"/>
        <v>3.3949366027847644E-4</v>
      </c>
      <c r="J27" s="8">
        <f t="shared" si="3"/>
        <v>8.9876736837339183E-2</v>
      </c>
    </row>
    <row r="28" spans="2:10" ht="18.75" customHeight="1" x14ac:dyDescent="0.25">
      <c r="B28" s="3">
        <v>23</v>
      </c>
      <c r="C28" s="2" t="s">
        <v>5</v>
      </c>
      <c r="D28" s="6">
        <v>2</v>
      </c>
      <c r="E28" s="6">
        <v>13</v>
      </c>
      <c r="F28" s="6">
        <v>17</v>
      </c>
      <c r="G28" s="23">
        <f t="shared" si="0"/>
        <v>32</v>
      </c>
      <c r="H28" s="11">
        <f t="shared" si="1"/>
        <v>1.2087440544901819E-2</v>
      </c>
      <c r="I28" s="11">
        <f t="shared" si="2"/>
        <v>3.0177214246975681E-4</v>
      </c>
      <c r="J28" s="8">
        <f t="shared" si="3"/>
        <v>7.9890432744301493E-2</v>
      </c>
    </row>
    <row r="29" spans="2:10" ht="18.75" customHeight="1" x14ac:dyDescent="0.25">
      <c r="B29" s="3">
        <v>24</v>
      </c>
      <c r="C29" s="2" t="s">
        <v>51</v>
      </c>
      <c r="D29" s="6">
        <v>0</v>
      </c>
      <c r="E29" s="6">
        <v>22</v>
      </c>
      <c r="F29" s="6">
        <v>0</v>
      </c>
      <c r="G29" s="23">
        <f t="shared" si="0"/>
        <v>22</v>
      </c>
      <c r="H29" s="11">
        <f t="shared" si="1"/>
        <v>8.3101153746199998E-3</v>
      </c>
      <c r="I29" s="11">
        <f t="shared" si="2"/>
        <v>2.0746834794795781E-4</v>
      </c>
      <c r="J29" s="8">
        <f t="shared" si="3"/>
        <v>5.4924672511707281E-2</v>
      </c>
    </row>
    <row r="30" spans="2:10" ht="18.75" customHeight="1" x14ac:dyDescent="0.25">
      <c r="B30" s="3">
        <v>25</v>
      </c>
      <c r="C30" s="2" t="s">
        <v>46</v>
      </c>
      <c r="D30" s="6">
        <v>6</v>
      </c>
      <c r="E30" s="6">
        <v>10</v>
      </c>
      <c r="F30" s="6">
        <v>5</v>
      </c>
      <c r="G30" s="23">
        <f t="shared" si="0"/>
        <v>21</v>
      </c>
      <c r="H30" s="11">
        <f t="shared" si="1"/>
        <v>7.9323828575918187E-3</v>
      </c>
      <c r="I30" s="11">
        <f t="shared" si="2"/>
        <v>1.9803796849577793E-4</v>
      </c>
      <c r="J30" s="8">
        <f t="shared" si="3"/>
        <v>5.2428096488447859E-2</v>
      </c>
    </row>
    <row r="31" spans="2:10" ht="18.75" customHeight="1" x14ac:dyDescent="0.25">
      <c r="B31" s="3">
        <v>26</v>
      </c>
      <c r="C31" s="2" t="s">
        <v>52</v>
      </c>
      <c r="D31" s="6">
        <v>0</v>
      </c>
      <c r="E31" s="6">
        <v>17</v>
      </c>
      <c r="F31" s="6">
        <v>0</v>
      </c>
      <c r="G31" s="23">
        <f t="shared" si="0"/>
        <v>17</v>
      </c>
      <c r="H31" s="11">
        <f t="shared" si="1"/>
        <v>6.4214527894790908E-3</v>
      </c>
      <c r="I31" s="11">
        <f t="shared" si="2"/>
        <v>1.6031645068705831E-4</v>
      </c>
      <c r="J31" s="8">
        <f t="shared" si="3"/>
        <v>4.2441792395410169E-2</v>
      </c>
    </row>
    <row r="32" spans="2:10" ht="18.75" customHeight="1" x14ac:dyDescent="0.25">
      <c r="B32" s="3">
        <v>27</v>
      </c>
      <c r="C32" s="2" t="s">
        <v>47</v>
      </c>
      <c r="D32" s="6">
        <v>15</v>
      </c>
      <c r="E32" s="6">
        <v>2</v>
      </c>
      <c r="F32" s="6">
        <v>0</v>
      </c>
      <c r="G32" s="23">
        <f t="shared" si="0"/>
        <v>17</v>
      </c>
      <c r="H32" s="11">
        <f t="shared" si="1"/>
        <v>6.4214527894790908E-3</v>
      </c>
      <c r="I32" s="11">
        <f t="shared" si="2"/>
        <v>1.6031645068705831E-4</v>
      </c>
      <c r="J32" s="8">
        <f t="shared" si="3"/>
        <v>4.2441792395410169E-2</v>
      </c>
    </row>
    <row r="33" spans="2:10" ht="18.75" customHeight="1" x14ac:dyDescent="0.25">
      <c r="B33" s="3">
        <v>28</v>
      </c>
      <c r="C33" s="2" t="s">
        <v>27</v>
      </c>
      <c r="D33" s="6">
        <v>0</v>
      </c>
      <c r="E33" s="6">
        <v>9</v>
      </c>
      <c r="F33" s="6">
        <v>2</v>
      </c>
      <c r="G33" s="23">
        <f t="shared" si="0"/>
        <v>11</v>
      </c>
      <c r="H33" s="11">
        <f t="shared" si="1"/>
        <v>4.1550576873099999E-3</v>
      </c>
      <c r="I33" s="11">
        <f t="shared" si="2"/>
        <v>1.0373417397397891E-4</v>
      </c>
      <c r="J33" s="8">
        <f t="shared" si="3"/>
        <v>2.7462336255853641E-2</v>
      </c>
    </row>
    <row r="34" spans="2:10" ht="18.75" customHeight="1" x14ac:dyDescent="0.25">
      <c r="B34" s="3">
        <v>29</v>
      </c>
      <c r="C34" s="2" t="s">
        <v>17</v>
      </c>
      <c r="D34" s="6">
        <v>0</v>
      </c>
      <c r="E34" s="6">
        <v>0</v>
      </c>
      <c r="F34" s="6">
        <v>10</v>
      </c>
      <c r="G34" s="23">
        <f t="shared" si="0"/>
        <v>10</v>
      </c>
      <c r="H34" s="11">
        <f t="shared" si="1"/>
        <v>3.7773251702818184E-3</v>
      </c>
      <c r="I34" s="11">
        <f t="shared" si="2"/>
        <v>9.4303794521799015E-5</v>
      </c>
      <c r="J34" s="8">
        <f t="shared" si="3"/>
        <v>2.4965760232594218E-2</v>
      </c>
    </row>
    <row r="35" spans="2:10" ht="18.75" customHeight="1" x14ac:dyDescent="0.25">
      <c r="B35" s="3">
        <v>30</v>
      </c>
      <c r="C35" s="2" t="s">
        <v>49</v>
      </c>
      <c r="D35" s="6">
        <v>5.15</v>
      </c>
      <c r="E35" s="6">
        <v>0</v>
      </c>
      <c r="F35" s="6">
        <v>3</v>
      </c>
      <c r="G35" s="23">
        <f t="shared" si="0"/>
        <v>8.15</v>
      </c>
      <c r="H35" s="11">
        <f t="shared" si="1"/>
        <v>3.0785200137796822E-3</v>
      </c>
      <c r="I35" s="11">
        <f t="shared" si="2"/>
        <v>7.68575925352662E-5</v>
      </c>
      <c r="J35" s="8">
        <f t="shared" si="3"/>
        <v>2.0347094589564289E-2</v>
      </c>
    </row>
    <row r="36" spans="2:10" ht="18.75" customHeight="1" x14ac:dyDescent="0.25">
      <c r="B36" s="3">
        <v>31</v>
      </c>
      <c r="C36" s="2" t="s">
        <v>3</v>
      </c>
      <c r="D36" s="6">
        <v>4</v>
      </c>
      <c r="E36" s="6">
        <v>1</v>
      </c>
      <c r="F36" s="6">
        <v>0</v>
      </c>
      <c r="G36" s="23">
        <f t="shared" ref="G36:G39" si="4">SUM(D36:F36)</f>
        <v>5</v>
      </c>
      <c r="H36" s="11">
        <f t="shared" si="1"/>
        <v>1.8886625851409092E-3</v>
      </c>
      <c r="I36" s="11">
        <f t="shared" si="2"/>
        <v>4.7151897260899507E-5</v>
      </c>
      <c r="J36" s="8">
        <f t="shared" si="3"/>
        <v>1.2482880116297109E-2</v>
      </c>
    </row>
    <row r="37" spans="2:10" ht="18.75" customHeight="1" x14ac:dyDescent="0.25">
      <c r="B37" s="3">
        <v>32</v>
      </c>
      <c r="C37" s="2" t="s">
        <v>43</v>
      </c>
      <c r="D37" s="6">
        <v>0</v>
      </c>
      <c r="E37" s="6">
        <v>2</v>
      </c>
      <c r="F37" s="6">
        <v>0</v>
      </c>
      <c r="G37" s="23">
        <f t="shared" si="4"/>
        <v>2</v>
      </c>
      <c r="H37" s="11">
        <f t="shared" si="1"/>
        <v>7.5546503405636372E-4</v>
      </c>
      <c r="I37" s="11">
        <f t="shared" si="2"/>
        <v>1.8860758904359801E-5</v>
      </c>
      <c r="J37" s="8">
        <f t="shared" si="3"/>
        <v>4.9931520465188433E-3</v>
      </c>
    </row>
    <row r="38" spans="2:10" ht="18.75" customHeight="1" x14ac:dyDescent="0.25">
      <c r="B38" s="3">
        <v>33</v>
      </c>
      <c r="C38" s="2" t="s">
        <v>45</v>
      </c>
      <c r="D38" s="6">
        <v>0</v>
      </c>
      <c r="E38" s="6">
        <v>0</v>
      </c>
      <c r="F38" s="6">
        <v>2</v>
      </c>
      <c r="G38" s="23">
        <f t="shared" si="4"/>
        <v>2</v>
      </c>
      <c r="H38" s="11">
        <f t="shared" si="1"/>
        <v>7.5546503405636372E-4</v>
      </c>
      <c r="I38" s="11">
        <f t="shared" si="2"/>
        <v>1.8860758904359801E-5</v>
      </c>
      <c r="J38" s="8">
        <f t="shared" si="3"/>
        <v>4.9931520465188433E-3</v>
      </c>
    </row>
    <row r="39" spans="2:10" ht="18.75" customHeight="1" x14ac:dyDescent="0.25">
      <c r="B39" s="3">
        <v>34</v>
      </c>
      <c r="C39" s="2" t="s">
        <v>22</v>
      </c>
      <c r="D39" s="6">
        <v>0</v>
      </c>
      <c r="E39" s="6">
        <v>0</v>
      </c>
      <c r="F39" s="6">
        <v>2</v>
      </c>
      <c r="G39" s="23">
        <f t="shared" si="4"/>
        <v>2</v>
      </c>
      <c r="H39" s="11">
        <f t="shared" si="1"/>
        <v>7.5546503405636372E-4</v>
      </c>
      <c r="I39" s="11">
        <f t="shared" si="2"/>
        <v>1.8860758904359801E-5</v>
      </c>
      <c r="J39" s="8">
        <f t="shared" si="3"/>
        <v>4.9931520465188433E-3</v>
      </c>
    </row>
    <row r="40" spans="2:10" ht="18.75" customHeight="1" x14ac:dyDescent="0.25">
      <c r="B40" s="3"/>
      <c r="C40" s="4" t="s">
        <v>53</v>
      </c>
      <c r="D40" s="7">
        <f>SUM(D6:D39)</f>
        <v>2019.06</v>
      </c>
      <c r="E40" s="7">
        <f t="shared" ref="E40:G40" si="5">SUM(E6:E39)</f>
        <v>1273</v>
      </c>
      <c r="F40" s="7">
        <f t="shared" si="5"/>
        <v>1253</v>
      </c>
      <c r="G40" s="7">
        <f t="shared" si="5"/>
        <v>4545.0599999999995</v>
      </c>
      <c r="H40" s="13">
        <f t="shared" si="1"/>
        <v>1.716816953844108</v>
      </c>
      <c r="I40" s="13">
        <f>SUM(I6:I39)</f>
        <v>4.2861640432924765E-2</v>
      </c>
      <c r="J40" s="9">
        <f t="shared" si="3"/>
        <v>11.347087820275465</v>
      </c>
    </row>
    <row r="42" spans="2:10" ht="19.5" customHeight="1" x14ac:dyDescent="0.25">
      <c r="B42" s="17" t="s">
        <v>66</v>
      </c>
      <c r="C42" s="18"/>
      <c r="D42" s="18"/>
      <c r="E42" s="19"/>
    </row>
    <row r="43" spans="2:10" ht="19.5" customHeight="1" x14ac:dyDescent="0.25">
      <c r="B43" s="3">
        <v>1</v>
      </c>
      <c r="C43" s="2" t="s">
        <v>54</v>
      </c>
      <c r="D43" s="3" t="s">
        <v>55</v>
      </c>
      <c r="E43" s="21">
        <v>2647.3760000000002</v>
      </c>
    </row>
    <row r="44" spans="2:10" ht="19.5" customHeight="1" x14ac:dyDescent="0.25">
      <c r="B44" s="3">
        <v>2</v>
      </c>
      <c r="C44" s="2" t="s">
        <v>56</v>
      </c>
      <c r="D44" s="3" t="s">
        <v>57</v>
      </c>
      <c r="E44" s="3">
        <v>1</v>
      </c>
    </row>
    <row r="45" spans="2:10" ht="19.5" customHeight="1" x14ac:dyDescent="0.25">
      <c r="B45" s="3">
        <v>3</v>
      </c>
      <c r="C45" s="2" t="s">
        <v>58</v>
      </c>
      <c r="D45" s="3" t="s">
        <v>59</v>
      </c>
      <c r="E45" s="6">
        <f>G40</f>
        <v>4545.0599999999995</v>
      </c>
    </row>
    <row r="46" spans="2:10" ht="19.5" customHeight="1" x14ac:dyDescent="0.25">
      <c r="B46" s="3">
        <v>4</v>
      </c>
      <c r="C46" s="2" t="s">
        <v>56</v>
      </c>
      <c r="D46" s="3" t="s">
        <v>59</v>
      </c>
      <c r="E46" s="6">
        <f>E43*E44</f>
        <v>2647.3760000000002</v>
      </c>
    </row>
    <row r="47" spans="2:10" ht="36.75" customHeight="1" x14ac:dyDescent="0.25">
      <c r="B47" s="3">
        <v>5</v>
      </c>
      <c r="C47" s="14" t="s">
        <v>60</v>
      </c>
      <c r="D47" s="3" t="s">
        <v>59</v>
      </c>
      <c r="E47" s="6">
        <f>E45-E46</f>
        <v>1897.6839999999993</v>
      </c>
    </row>
    <row r="48" spans="2:10" ht="19.5" customHeight="1" x14ac:dyDescent="0.25">
      <c r="B48" s="3">
        <v>6</v>
      </c>
      <c r="C48" s="2" t="s">
        <v>61</v>
      </c>
      <c r="D48" s="3" t="s">
        <v>62</v>
      </c>
      <c r="E48" s="23">
        <v>59794.401071387387</v>
      </c>
    </row>
    <row r="49" spans="2:7" ht="19.5" customHeight="1" x14ac:dyDescent="0.25">
      <c r="B49" s="3">
        <v>7</v>
      </c>
      <c r="C49" s="2" t="s">
        <v>63</v>
      </c>
      <c r="D49" s="3" t="s">
        <v>64</v>
      </c>
      <c r="E49" s="8">
        <f>(E48*E47)/10^7</f>
        <v>11.347087820275465</v>
      </c>
    </row>
    <row r="50" spans="2:7" ht="19.5" customHeight="1" x14ac:dyDescent="0.25">
      <c r="B50" s="3">
        <v>8</v>
      </c>
      <c r="C50" s="2" t="s">
        <v>63</v>
      </c>
      <c r="D50" s="3" t="s">
        <v>65</v>
      </c>
      <c r="E50" s="11">
        <f>(E49*10^7)/(E43*10^6)</f>
        <v>4.2861640432924779E-2</v>
      </c>
    </row>
    <row r="52" spans="2:7" x14ac:dyDescent="0.25">
      <c r="D52" s="12"/>
      <c r="E52" s="12"/>
      <c r="F52" s="12"/>
      <c r="G52" s="12"/>
    </row>
    <row r="53" spans="2:7" x14ac:dyDescent="0.25">
      <c r="D53" s="12"/>
      <c r="E53" s="12"/>
      <c r="F53" s="12"/>
      <c r="G53" s="12"/>
    </row>
  </sheetData>
  <mergeCells count="2">
    <mergeCell ref="B42:E42"/>
    <mergeCell ref="B3:J3"/>
  </mergeCells>
  <pageMargins left="0.7" right="0.7" top="0.75" bottom="0.75" header="0.3" footer="0.3"/>
  <pageSetup orientation="portrait" horizontalDpi="4294967294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7"/>
  <sheetViews>
    <sheetView tabSelected="1" workbookViewId="0">
      <selection activeCell="M22" sqref="M22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3.85546875" customWidth="1"/>
    <col min="6" max="7" width="13.28515625" customWidth="1"/>
    <col min="16" max="16" width="10" bestFit="1" customWidth="1"/>
    <col min="17" max="17" width="12.85546875" bestFit="1" customWidth="1"/>
  </cols>
  <sheetData>
    <row r="3" spans="2:7" ht="20.25" x14ac:dyDescent="0.25">
      <c r="B3" s="20" t="s">
        <v>69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3">
        <v>382.44999999999993</v>
      </c>
      <c r="E6" s="24">
        <f>D6/$E$39</f>
        <v>0.29533046587232326</v>
      </c>
      <c r="F6" s="24">
        <f>E6*$E$46/$E$36</f>
        <v>1.2340055422753937E-2</v>
      </c>
      <c r="G6" s="24">
        <f>(F6*$E$39)/10</f>
        <v>1.5980248371912125</v>
      </c>
    </row>
    <row r="7" spans="2:7" x14ac:dyDescent="0.25">
      <c r="B7" s="3">
        <v>2</v>
      </c>
      <c r="C7" s="2" t="s">
        <v>73</v>
      </c>
      <c r="D7" s="23">
        <v>170.97000000000003</v>
      </c>
      <c r="E7" s="24">
        <f>D7/$E$39</f>
        <v>0.13202418551494605</v>
      </c>
      <c r="F7" s="24">
        <f>E7*$E$46/$E$36</f>
        <v>5.5164839211092722E-3</v>
      </c>
      <c r="G7" s="24">
        <f>(F7*$E$39)/10</f>
        <v>0.71437915129972973</v>
      </c>
    </row>
    <row r="8" spans="2:7" x14ac:dyDescent="0.25">
      <c r="B8" s="3">
        <v>3</v>
      </c>
      <c r="C8" s="2" t="s">
        <v>118</v>
      </c>
      <c r="D8" s="23">
        <v>0</v>
      </c>
      <c r="E8" s="24">
        <f>D8/$E$39</f>
        <v>0</v>
      </c>
      <c r="F8" s="24">
        <f>E8*$E$46/$E$36</f>
        <v>0</v>
      </c>
      <c r="G8" s="24">
        <f>(F8*$E$39)/10</f>
        <v>0</v>
      </c>
    </row>
    <row r="9" spans="2:7" x14ac:dyDescent="0.25">
      <c r="B9" s="3">
        <v>4</v>
      </c>
      <c r="C9" s="2" t="s">
        <v>74</v>
      </c>
      <c r="D9" s="23">
        <v>0</v>
      </c>
      <c r="E9" s="24">
        <f>D9/$E$39</f>
        <v>0</v>
      </c>
      <c r="F9" s="24">
        <f>E9*$E$46/$E$36</f>
        <v>0</v>
      </c>
      <c r="G9" s="24">
        <f>(F9*$E$39)/10</f>
        <v>0</v>
      </c>
    </row>
    <row r="10" spans="2:7" x14ac:dyDescent="0.25">
      <c r="B10" s="3">
        <v>5</v>
      </c>
      <c r="C10" s="2" t="s">
        <v>75</v>
      </c>
      <c r="D10" s="23">
        <v>28.68</v>
      </c>
      <c r="E10" s="24">
        <f>D10/$E$39</f>
        <v>2.2146889165167296E-2</v>
      </c>
      <c r="F10" s="24">
        <f>E10*$E$46/$E$36</f>
        <v>9.2538315995445918E-4</v>
      </c>
      <c r="G10" s="24">
        <f>(F10*$E$39)/10</f>
        <v>0.11983619383094253</v>
      </c>
    </row>
    <row r="11" spans="2:7" x14ac:dyDescent="0.25">
      <c r="B11" s="3">
        <v>6</v>
      </c>
      <c r="C11" s="2" t="s">
        <v>1</v>
      </c>
      <c r="D11" s="23">
        <v>2.34</v>
      </c>
      <c r="E11" s="24">
        <f>D11/$E$39</f>
        <v>1.8069637603379172E-3</v>
      </c>
      <c r="F11" s="24">
        <f>E11*$E$46/$E$36</f>
        <v>7.5501973301723648E-5</v>
      </c>
      <c r="G11" s="24">
        <f>(F11*$E$39)/10</f>
        <v>9.7774300405999125E-3</v>
      </c>
    </row>
    <row r="12" spans="2:7" x14ac:dyDescent="0.25">
      <c r="B12" s="3">
        <v>7</v>
      </c>
      <c r="C12" s="2" t="s">
        <v>82</v>
      </c>
      <c r="D12" s="23">
        <v>26.84</v>
      </c>
      <c r="E12" s="24">
        <f>D12/$E$39</f>
        <v>2.0726028772422949E-2</v>
      </c>
      <c r="F12" s="24">
        <f>E12*$E$46/$E$36</f>
        <v>8.6601408693088168E-4</v>
      </c>
      <c r="G12" s="24">
        <f>(F12*$E$39)/10</f>
        <v>0.11214795824346227</v>
      </c>
    </row>
    <row r="13" spans="2:7" x14ac:dyDescent="0.25">
      <c r="B13" s="3">
        <v>8</v>
      </c>
      <c r="C13" s="2" t="s">
        <v>76</v>
      </c>
      <c r="D13" s="23">
        <v>63.089999999999996</v>
      </c>
      <c r="E13" s="24">
        <f>D13/$E$39</f>
        <v>4.8718522922956919E-2</v>
      </c>
      <c r="F13" s="24">
        <f>E13*$E$46/$E$36</f>
        <v>2.0356493570964727E-3</v>
      </c>
      <c r="G13" s="24">
        <f>(F13*$E$39)/10</f>
        <v>0.26361455609463619</v>
      </c>
    </row>
    <row r="14" spans="2:7" x14ac:dyDescent="0.25">
      <c r="B14" s="3">
        <v>9</v>
      </c>
      <c r="C14" s="2" t="s">
        <v>5</v>
      </c>
      <c r="D14" s="23">
        <v>388.12</v>
      </c>
      <c r="E14" s="24">
        <f>D14/$E$39</f>
        <v>0.2997088780608344</v>
      </c>
      <c r="F14" s="24">
        <f>E14*$E$46/$E$36</f>
        <v>1.2523002511908115E-2</v>
      </c>
      <c r="G14" s="24">
        <f>(F14*$E$39)/10</f>
        <v>1.6217163022895893</v>
      </c>
    </row>
    <row r="15" spans="2:7" x14ac:dyDescent="0.25">
      <c r="B15" s="3">
        <v>10</v>
      </c>
      <c r="C15" s="2" t="s">
        <v>125</v>
      </c>
      <c r="D15" s="23">
        <v>4.67</v>
      </c>
      <c r="E15" s="24">
        <f>D15/$E$39</f>
        <v>3.6062054533239634E-3</v>
      </c>
      <c r="F15" s="24">
        <f>E15*$E$46/$E$36</f>
        <v>1.5068128859788442E-4</v>
      </c>
      <c r="G15" s="24">
        <f>(F15*$E$39)/10</f>
        <v>1.9513076192137439E-2</v>
      </c>
    </row>
    <row r="16" spans="2:7" x14ac:dyDescent="0.25">
      <c r="B16" s="3">
        <v>11</v>
      </c>
      <c r="C16" s="2" t="s">
        <v>87</v>
      </c>
      <c r="D16" s="23">
        <v>8.0299999999999994</v>
      </c>
      <c r="E16" s="24">
        <f>D16/$E$39</f>
        <v>6.2008200835527673E-3</v>
      </c>
      <c r="F16" s="24">
        <f>E16*$E$46/$E$36</f>
        <v>2.5909437846702608E-4</v>
      </c>
      <c r="G16" s="24">
        <f>(F16*$E$39)/10</f>
        <v>3.3552462917101414E-2</v>
      </c>
    </row>
    <row r="17" spans="2:7" x14ac:dyDescent="0.25">
      <c r="B17" s="3">
        <v>12</v>
      </c>
      <c r="C17" s="2" t="s">
        <v>114</v>
      </c>
      <c r="D17" s="23">
        <v>3.52</v>
      </c>
      <c r="E17" s="24">
        <f>D17/$E$39</f>
        <v>2.7181677078587474E-3</v>
      </c>
      <c r="F17" s="24">
        <f>E17*$E$46/$E$36</f>
        <v>1.1357561795814841E-4</v>
      </c>
      <c r="G17" s="24">
        <f>(F17*$E$39)/10</f>
        <v>1.4707928949962262E-2</v>
      </c>
    </row>
    <row r="18" spans="2:7" x14ac:dyDescent="0.25">
      <c r="B18" s="3">
        <v>13</v>
      </c>
      <c r="C18" s="2" t="s">
        <v>7</v>
      </c>
      <c r="D18" s="23">
        <v>0</v>
      </c>
      <c r="E18" s="24">
        <f>D18/$E$39</f>
        <v>0</v>
      </c>
      <c r="F18" s="24">
        <f>E18*$E$46/$E$36</f>
        <v>0</v>
      </c>
      <c r="G18" s="24">
        <f>(F18*$E$39)/10</f>
        <v>0</v>
      </c>
    </row>
    <row r="19" spans="2:7" x14ac:dyDescent="0.25">
      <c r="B19" s="3">
        <v>14</v>
      </c>
      <c r="C19" s="2" t="s">
        <v>126</v>
      </c>
      <c r="D19" s="23">
        <v>1.1599999999999999</v>
      </c>
      <c r="E19" s="24">
        <f>D19/$E$39</f>
        <v>8.9575981281708717E-4</v>
      </c>
      <c r="F19" s="24">
        <f>E19*$E$46/$E$36</f>
        <v>3.7428328645298904E-5</v>
      </c>
      <c r="G19" s="24">
        <f>(F19*$E$39)/10</f>
        <v>4.846931131237563E-3</v>
      </c>
    </row>
    <row r="20" spans="2:7" x14ac:dyDescent="0.25">
      <c r="B20" s="3">
        <v>15</v>
      </c>
      <c r="C20" s="2" t="s">
        <v>9</v>
      </c>
      <c r="D20" s="23">
        <v>125.82</v>
      </c>
      <c r="E20" s="24">
        <f>D20/$E$39</f>
        <v>9.7159051421246478E-2</v>
      </c>
      <c r="F20" s="24">
        <f>E20*$E$46/$E$36</f>
        <v>4.0596830259926799E-3</v>
      </c>
      <c r="G20" s="24">
        <f>(F20*$E$39)/10</f>
        <v>0.5257248921830262</v>
      </c>
    </row>
    <row r="21" spans="2:7" x14ac:dyDescent="0.25">
      <c r="B21" s="3">
        <v>16</v>
      </c>
      <c r="C21" s="2" t="s">
        <v>43</v>
      </c>
      <c r="D21" s="23">
        <v>11.67</v>
      </c>
      <c r="E21" s="24">
        <f>D21/$E$39</f>
        <v>9.0116525996339729E-3</v>
      </c>
      <c r="F21" s="24">
        <f>E21*$E$46/$E$36</f>
        <v>3.7654189249192958E-4</v>
      </c>
      <c r="G21" s="24">
        <f>(F21*$E$39)/10</f>
        <v>4.8761798535812396E-2</v>
      </c>
    </row>
    <row r="22" spans="2:7" x14ac:dyDescent="0.25">
      <c r="B22" s="3">
        <v>17</v>
      </c>
      <c r="C22" s="2" t="s">
        <v>44</v>
      </c>
      <c r="D22" s="23">
        <v>0</v>
      </c>
      <c r="E22" s="24">
        <f>D22/$E$39</f>
        <v>0</v>
      </c>
      <c r="F22" s="24">
        <f>E22*$E$46/$E$36</f>
        <v>0</v>
      </c>
      <c r="G22" s="24">
        <f>(F22*$E$39)/10</f>
        <v>0</v>
      </c>
    </row>
    <row r="23" spans="2:7" x14ac:dyDescent="0.25">
      <c r="B23" s="3">
        <v>18</v>
      </c>
      <c r="C23" s="2" t="s">
        <v>13</v>
      </c>
      <c r="D23" s="23">
        <v>0</v>
      </c>
      <c r="E23" s="24">
        <f>D23/$E$39</f>
        <v>0</v>
      </c>
      <c r="F23" s="24">
        <f>E23*$E$46/$E$36</f>
        <v>0</v>
      </c>
      <c r="G23" s="24">
        <f>(F23*$E$39)/10</f>
        <v>0</v>
      </c>
    </row>
    <row r="24" spans="2:7" x14ac:dyDescent="0.25">
      <c r="B24" s="3">
        <v>19</v>
      </c>
      <c r="C24" s="2" t="s">
        <v>14</v>
      </c>
      <c r="D24" s="23">
        <v>0</v>
      </c>
      <c r="E24" s="24">
        <f>D24/$E$39</f>
        <v>0</v>
      </c>
      <c r="F24" s="24">
        <f>E24*$E$46/$E$36</f>
        <v>0</v>
      </c>
      <c r="G24" s="24">
        <f>(F24*$E$39)/10</f>
        <v>0</v>
      </c>
    </row>
    <row r="25" spans="2:7" x14ac:dyDescent="0.25">
      <c r="B25" s="3">
        <v>20</v>
      </c>
      <c r="C25" s="2" t="s">
        <v>21</v>
      </c>
      <c r="D25" s="23">
        <v>1.1599999999999999</v>
      </c>
      <c r="E25" s="24">
        <f>D25/$E$39</f>
        <v>8.9575981281708717E-4</v>
      </c>
      <c r="F25" s="24">
        <f>E25*$E$46/$E$36</f>
        <v>3.7428328645298904E-5</v>
      </c>
      <c r="G25" s="24">
        <f>(F25*$E$39)/10</f>
        <v>4.846931131237563E-3</v>
      </c>
    </row>
    <row r="26" spans="2:7" x14ac:dyDescent="0.25">
      <c r="B26" s="3">
        <v>21</v>
      </c>
      <c r="C26" s="2" t="s">
        <v>115</v>
      </c>
      <c r="D26" s="23">
        <v>0</v>
      </c>
      <c r="E26" s="24">
        <f>D26/$E$39</f>
        <v>0</v>
      </c>
      <c r="F26" s="24">
        <f>E26*$E$46/$E$36</f>
        <v>0</v>
      </c>
      <c r="G26" s="24">
        <f>(F26*$E$39)/10</f>
        <v>0</v>
      </c>
    </row>
    <row r="27" spans="2:7" x14ac:dyDescent="0.25">
      <c r="B27" s="3">
        <v>22</v>
      </c>
      <c r="C27" s="2" t="s">
        <v>22</v>
      </c>
      <c r="D27" s="23">
        <v>0</v>
      </c>
      <c r="E27" s="24">
        <f>D27/$E$39</f>
        <v>0</v>
      </c>
      <c r="F27" s="24">
        <f>E27*$E$46/$E$36</f>
        <v>0</v>
      </c>
      <c r="G27" s="24">
        <f>(F27*$E$39)/10</f>
        <v>0</v>
      </c>
    </row>
    <row r="28" spans="2:7" x14ac:dyDescent="0.25">
      <c r="B28" s="3">
        <v>23</v>
      </c>
      <c r="C28" s="2" t="s">
        <v>90</v>
      </c>
      <c r="D28" s="23">
        <v>46.17</v>
      </c>
      <c r="E28" s="24">
        <f>D28/$E$39</f>
        <v>3.565278496359045E-2</v>
      </c>
      <c r="F28" s="24">
        <f>E28*$E$46/$E$36</f>
        <v>1.4897120116840095E-3</v>
      </c>
      <c r="G28" s="24">
        <f>(F28*$E$39)/10</f>
        <v>0.19291621580106758</v>
      </c>
    </row>
    <row r="29" spans="2:7" x14ac:dyDescent="0.25">
      <c r="B29" s="3">
        <v>24</v>
      </c>
      <c r="C29" s="2" t="s">
        <v>79</v>
      </c>
      <c r="D29" s="23">
        <v>205.07</v>
      </c>
      <c r="E29" s="24">
        <f>D29/$E$39</f>
        <v>0.15835643518482764</v>
      </c>
      <c r="F29" s="24">
        <f>E29*$E$46/$E$36</f>
        <v>6.6167477200788334E-3</v>
      </c>
      <c r="G29" s="24">
        <f>(F29*$E$39)/10</f>
        <v>0.85686221300248899</v>
      </c>
    </row>
    <row r="30" spans="2:7" x14ac:dyDescent="0.25">
      <c r="B30" s="3">
        <v>25</v>
      </c>
      <c r="C30" s="2" t="s">
        <v>80</v>
      </c>
      <c r="D30" s="23">
        <v>2.33</v>
      </c>
      <c r="E30" s="24">
        <f>D30/$E$39</f>
        <v>1.799241692986046E-3</v>
      </c>
      <c r="F30" s="24">
        <f>E30*$E$46/$E$36</f>
        <v>7.5179315296160741E-5</v>
      </c>
      <c r="G30" s="24">
        <f>(F30*$E$39)/10</f>
        <v>9.7356461515375227E-3</v>
      </c>
    </row>
    <row r="31" spans="2:7" x14ac:dyDescent="0.25">
      <c r="B31" s="3">
        <v>26</v>
      </c>
      <c r="C31" s="2" t="s">
        <v>24</v>
      </c>
      <c r="D31" s="23">
        <v>0</v>
      </c>
      <c r="E31" s="24">
        <f>D31/$E$39</f>
        <v>0</v>
      </c>
      <c r="F31" s="24">
        <f>E31*$E$46/$E$36</f>
        <v>0</v>
      </c>
      <c r="G31" s="24">
        <f>(F31*$E$39)/10</f>
        <v>0</v>
      </c>
    </row>
    <row r="32" spans="2:7" x14ac:dyDescent="0.25">
      <c r="B32" s="3">
        <v>27</v>
      </c>
      <c r="C32" s="2" t="s">
        <v>51</v>
      </c>
      <c r="D32" s="23">
        <v>0</v>
      </c>
      <c r="E32" s="24">
        <f>D32/$E$39</f>
        <v>0</v>
      </c>
      <c r="F32" s="24">
        <f>E32*$E$46/$E$36</f>
        <v>0</v>
      </c>
      <c r="G32" s="24">
        <f>(F32*$E$39)/10</f>
        <v>0</v>
      </c>
    </row>
    <row r="33" spans="2:17" x14ac:dyDescent="0.25">
      <c r="B33" s="3">
        <v>28</v>
      </c>
      <c r="C33" s="2" t="s">
        <v>116</v>
      </c>
      <c r="D33" s="23">
        <v>0</v>
      </c>
      <c r="E33" s="24">
        <f>D33/$E$39</f>
        <v>0</v>
      </c>
      <c r="F33" s="24">
        <f>E33*$E$46/$E$36</f>
        <v>0</v>
      </c>
      <c r="G33" s="24">
        <f>(F33*$E$39)/10</f>
        <v>0</v>
      </c>
    </row>
    <row r="34" spans="2:17" x14ac:dyDescent="0.25">
      <c r="B34" s="3">
        <v>29</v>
      </c>
      <c r="C34" s="2" t="s">
        <v>85</v>
      </c>
      <c r="D34" s="23">
        <v>107</v>
      </c>
      <c r="E34" s="24">
        <f>D34/$E$39</f>
        <v>8.2626120665024422E-2</v>
      </c>
      <c r="F34" s="24">
        <f>E34*$E$46/$E$36</f>
        <v>3.4524406595232613E-3</v>
      </c>
      <c r="G34" s="24">
        <f>(F34*$E$39)/10</f>
        <v>0.44708761296760285</v>
      </c>
    </row>
    <row r="35" spans="2:17" x14ac:dyDescent="0.25">
      <c r="B35" s="3">
        <v>30</v>
      </c>
      <c r="C35" s="2" t="s">
        <v>117</v>
      </c>
      <c r="D35" s="23">
        <v>0</v>
      </c>
      <c r="E35" s="24">
        <f>D35/$E$39</f>
        <v>0</v>
      </c>
      <c r="F35" s="24">
        <f>E35*$E$46/$E$36</f>
        <v>0</v>
      </c>
      <c r="G35" s="24">
        <f>(F35*$E$39)/10</f>
        <v>0</v>
      </c>
    </row>
    <row r="36" spans="2:17" ht="24.75" customHeight="1" x14ac:dyDescent="0.25">
      <c r="B36" s="3"/>
      <c r="C36" s="4" t="s">
        <v>32</v>
      </c>
      <c r="D36" s="7">
        <f>SUM(D6:D35)</f>
        <v>1579.0900000000001</v>
      </c>
      <c r="E36" s="13">
        <f>D36/$E$39</f>
        <v>1.2193839334666676</v>
      </c>
      <c r="F36" s="13">
        <f>SUM(F6:F35)</f>
        <v>5.0950603000435385E-2</v>
      </c>
      <c r="G36" s="9">
        <f>(F36*$E$39)/10</f>
        <v>6.598052137953383</v>
      </c>
    </row>
    <row r="38" spans="2:17" x14ac:dyDescent="0.25">
      <c r="B38" s="17" t="s">
        <v>66</v>
      </c>
      <c r="C38" s="18"/>
    </row>
    <row r="39" spans="2:17" ht="23.25" customHeight="1" x14ac:dyDescent="0.25">
      <c r="B39" s="3">
        <v>1</v>
      </c>
      <c r="C39" s="2" t="s">
        <v>54</v>
      </c>
      <c r="D39" s="3" t="s">
        <v>55</v>
      </c>
      <c r="E39" s="21">
        <v>1294.9900000000002</v>
      </c>
    </row>
    <row r="40" spans="2:17" ht="23.25" customHeight="1" x14ac:dyDescent="0.25">
      <c r="B40" s="3">
        <v>2</v>
      </c>
      <c r="C40" s="2" t="s">
        <v>56</v>
      </c>
      <c r="D40" s="3" t="s">
        <v>57</v>
      </c>
      <c r="E40" s="22">
        <v>0.5</v>
      </c>
    </row>
    <row r="41" spans="2:17" ht="23.25" customHeight="1" x14ac:dyDescent="0.25">
      <c r="B41" s="3">
        <v>3</v>
      </c>
      <c r="C41" s="2" t="s">
        <v>58</v>
      </c>
      <c r="D41" s="3" t="s">
        <v>59</v>
      </c>
      <c r="E41" s="6">
        <f>D36</f>
        <v>1579.0900000000001</v>
      </c>
    </row>
    <row r="42" spans="2:17" ht="23.25" customHeight="1" x14ac:dyDescent="0.25">
      <c r="B42" s="3">
        <v>4</v>
      </c>
      <c r="C42" s="2" t="s">
        <v>56</v>
      </c>
      <c r="D42" s="3" t="s">
        <v>59</v>
      </c>
      <c r="E42" s="6">
        <f>E39*E40</f>
        <v>647.49500000000012</v>
      </c>
    </row>
    <row r="43" spans="2:17" ht="30" x14ac:dyDescent="0.25">
      <c r="B43" s="3">
        <v>5</v>
      </c>
      <c r="C43" s="14" t="s">
        <v>60</v>
      </c>
      <c r="D43" s="3" t="s">
        <v>59</v>
      </c>
      <c r="E43" s="6">
        <f>E41-E42</f>
        <v>931.59500000000003</v>
      </c>
    </row>
    <row r="44" spans="2:17" ht="23.25" customHeight="1" x14ac:dyDescent="0.25">
      <c r="B44" s="3">
        <v>6</v>
      </c>
      <c r="C44" s="2" t="s">
        <v>70</v>
      </c>
      <c r="D44" s="3" t="s">
        <v>62</v>
      </c>
      <c r="E44" s="23">
        <v>70825.327937069058</v>
      </c>
      <c r="O44" s="27"/>
      <c r="P44" s="27" t="s">
        <v>111</v>
      </c>
      <c r="Q44" s="27" t="s">
        <v>110</v>
      </c>
    </row>
    <row r="45" spans="2:17" ht="23.25" customHeight="1" x14ac:dyDescent="0.25">
      <c r="B45" s="3">
        <v>7</v>
      </c>
      <c r="C45" s="2" t="s">
        <v>63</v>
      </c>
      <c r="D45" s="3" t="s">
        <v>64</v>
      </c>
      <c r="E45" s="8">
        <f>(E44*E43)/10^7</f>
        <v>6.5980521379533847</v>
      </c>
      <c r="O45" s="27" t="s">
        <v>112</v>
      </c>
      <c r="P45" s="29">
        <v>68708.611790135285</v>
      </c>
      <c r="Q45" s="29">
        <v>1017</v>
      </c>
    </row>
    <row r="46" spans="2:17" ht="23.25" customHeight="1" x14ac:dyDescent="0.25">
      <c r="B46" s="3">
        <v>8</v>
      </c>
      <c r="C46" s="2" t="s">
        <v>63</v>
      </c>
      <c r="D46" s="3" t="s">
        <v>65</v>
      </c>
      <c r="E46" s="11">
        <f>(E45*10^7)/(E39*10^6)</f>
        <v>5.0950603000435399E-2</v>
      </c>
      <c r="O46" s="27" t="s">
        <v>113</v>
      </c>
      <c r="P46" s="29">
        <v>74655.142239817127</v>
      </c>
      <c r="Q46" s="29">
        <v>562.09</v>
      </c>
    </row>
    <row r="47" spans="2:17" x14ac:dyDescent="0.25">
      <c r="O47" s="27" t="s">
        <v>53</v>
      </c>
      <c r="P47" s="28">
        <f>(P45*Q45+P46*Q46)/Q47</f>
        <v>70825.327937069058</v>
      </c>
      <c r="Q47" s="28">
        <f>SUM(Q45:Q46)</f>
        <v>1579.0900000000001</v>
      </c>
    </row>
  </sheetData>
  <mergeCells count="2">
    <mergeCell ref="B3:G3"/>
    <mergeCell ref="B38:C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5"/>
  <sheetViews>
    <sheetView workbookViewId="0">
      <selection activeCell="E33" sqref="E33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3.85546875" customWidth="1"/>
    <col min="6" max="7" width="13.28515625" customWidth="1"/>
  </cols>
  <sheetData>
    <row r="3" spans="2:7" ht="20.25" x14ac:dyDescent="0.25">
      <c r="B3" s="20" t="s">
        <v>71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3">
        <v>582</v>
      </c>
      <c r="E6" s="11">
        <f>D6/$E$28</f>
        <v>0.81338763371282108</v>
      </c>
      <c r="F6" s="11">
        <f>E6*$E$35/$E$25</f>
        <v>3.5985119693336592E-2</v>
      </c>
      <c r="G6" s="8">
        <f>(F6*$E$28)/10</f>
        <v>2.5748288753694357</v>
      </c>
    </row>
    <row r="7" spans="2:7" x14ac:dyDescent="0.25">
      <c r="B7" s="3">
        <v>2</v>
      </c>
      <c r="C7" s="2" t="s">
        <v>73</v>
      </c>
      <c r="D7" s="23">
        <v>202</v>
      </c>
      <c r="E7" s="11">
        <f>D7/$E$28</f>
        <v>0.2823097972680238</v>
      </c>
      <c r="F7" s="11">
        <f>E7*$E$35/$E$25</f>
        <v>1.2489680718305829E-2</v>
      </c>
      <c r="G7" s="8">
        <f>(F7*$E$28)/10</f>
        <v>0.89366912856464964</v>
      </c>
    </row>
    <row r="8" spans="2:7" x14ac:dyDescent="0.25">
      <c r="B8" s="3">
        <v>3</v>
      </c>
      <c r="C8" s="2" t="s">
        <v>74</v>
      </c>
      <c r="D8" s="23">
        <v>8</v>
      </c>
      <c r="E8" s="11">
        <f>D8/$E$28</f>
        <v>1.1180586030416785E-2</v>
      </c>
      <c r="F8" s="11">
        <f>E8*$E$35/$E$25</f>
        <v>4.9464082052696351E-4</v>
      </c>
      <c r="G8" s="8">
        <f>(F8*$E$28)/10</f>
        <v>3.5392836774837608E-2</v>
      </c>
    </row>
    <row r="9" spans="2:7" x14ac:dyDescent="0.25">
      <c r="B9" s="3">
        <v>4</v>
      </c>
      <c r="C9" s="2" t="s">
        <v>75</v>
      </c>
      <c r="D9" s="23">
        <v>1483</v>
      </c>
      <c r="E9" s="11">
        <f>D9/$E$28</f>
        <v>2.0726011353885117</v>
      </c>
      <c r="F9" s="11">
        <f>E9*$E$35/$E$25</f>
        <v>9.1694042105185863E-2</v>
      </c>
      <c r="G9" s="8">
        <f>(F9*$E$28)/10</f>
        <v>6.5609471171355214</v>
      </c>
    </row>
    <row r="10" spans="2:7" x14ac:dyDescent="0.25">
      <c r="B10" s="3">
        <v>5</v>
      </c>
      <c r="C10" s="2" t="s">
        <v>0</v>
      </c>
      <c r="D10" s="23">
        <v>611</v>
      </c>
      <c r="E10" s="11">
        <f>D10/$E$28</f>
        <v>0.85391725807308194</v>
      </c>
      <c r="F10" s="11">
        <f>E10*$E$35/$E$25</f>
        <v>3.7778192667746839E-2</v>
      </c>
      <c r="G10" s="8">
        <f>(F10*$E$28)/10</f>
        <v>2.7031279086782223</v>
      </c>
    </row>
    <row r="11" spans="2:7" x14ac:dyDescent="0.25">
      <c r="B11" s="3">
        <v>6</v>
      </c>
      <c r="C11" s="2" t="s">
        <v>1</v>
      </c>
      <c r="D11" s="23">
        <v>162</v>
      </c>
      <c r="E11" s="11">
        <f>D11/$E$28</f>
        <v>0.22640686711593991</v>
      </c>
      <c r="F11" s="11">
        <f>E11*$E$35/$E$25</f>
        <v>1.0016476615671012E-2</v>
      </c>
      <c r="G11" s="8">
        <f>(F11*$E$28)/10</f>
        <v>0.71670494469046164</v>
      </c>
    </row>
    <row r="12" spans="2:7" x14ac:dyDescent="0.25">
      <c r="B12" s="3">
        <v>7</v>
      </c>
      <c r="C12" s="2" t="s">
        <v>2</v>
      </c>
      <c r="D12" s="23">
        <v>13</v>
      </c>
      <c r="E12" s="11">
        <f>D12/$E$28</f>
        <v>1.8168452299427276E-2</v>
      </c>
      <c r="F12" s="11">
        <f>E12*$E$35/$E$25</f>
        <v>8.0379133335631585E-4</v>
      </c>
      <c r="G12" s="8">
        <f>(F12*$E$28)/10</f>
        <v>5.7513359759111128E-2</v>
      </c>
    </row>
    <row r="13" spans="2:7" x14ac:dyDescent="0.25">
      <c r="B13" s="3">
        <v>8</v>
      </c>
      <c r="C13" s="2" t="s">
        <v>3</v>
      </c>
      <c r="D13" s="23">
        <v>208</v>
      </c>
      <c r="E13" s="11">
        <f>D13/$E$28</f>
        <v>0.29069523679083642</v>
      </c>
      <c r="F13" s="11">
        <f>E13*$E$35/$E$25</f>
        <v>1.2860661333701054E-2</v>
      </c>
      <c r="G13" s="8">
        <f>(F13*$E$28)/10</f>
        <v>0.92021375614577805</v>
      </c>
    </row>
    <row r="14" spans="2:7" x14ac:dyDescent="0.25">
      <c r="B14" s="3">
        <v>9</v>
      </c>
      <c r="C14" s="2" t="s">
        <v>76</v>
      </c>
      <c r="D14" s="23">
        <v>55</v>
      </c>
      <c r="E14" s="11">
        <f>D14/$E$28</f>
        <v>7.6866528959115402E-2</v>
      </c>
      <c r="F14" s="11">
        <f>E14*$E$35/$E$25</f>
        <v>3.4006556411228747E-3</v>
      </c>
      <c r="G14" s="8">
        <f>(F14*$E$28)/10</f>
        <v>0.24332575282700858</v>
      </c>
    </row>
    <row r="15" spans="2:7" x14ac:dyDescent="0.25">
      <c r="B15" s="3">
        <v>10</v>
      </c>
      <c r="C15" s="2" t="s">
        <v>77</v>
      </c>
      <c r="D15" s="23">
        <v>77</v>
      </c>
      <c r="E15" s="11">
        <f>D15/$E$28</f>
        <v>0.10761314054276155</v>
      </c>
      <c r="F15" s="11">
        <f>E15*$E$35/$E$25</f>
        <v>4.7609178975720236E-3</v>
      </c>
      <c r="G15" s="8">
        <f>(F15*$E$28)/10</f>
        <v>0.34065605395781196</v>
      </c>
    </row>
    <row r="16" spans="2:7" x14ac:dyDescent="0.25">
      <c r="B16" s="3">
        <v>11</v>
      </c>
      <c r="C16" s="2" t="s">
        <v>4</v>
      </c>
      <c r="D16" s="23">
        <v>127</v>
      </c>
      <c r="E16" s="11">
        <f>D16/$E$28</f>
        <v>0.17749180323286645</v>
      </c>
      <c r="F16" s="11">
        <f>E16*$E$35/$E$25</f>
        <v>7.8524230258655448E-3</v>
      </c>
      <c r="G16" s="8">
        <f>(F16*$E$28)/10</f>
        <v>0.5618612838005469</v>
      </c>
    </row>
    <row r="17" spans="2:7" x14ac:dyDescent="0.25">
      <c r="B17" s="3">
        <v>12</v>
      </c>
      <c r="C17" s="2" t="s">
        <v>5</v>
      </c>
      <c r="D17" s="23">
        <v>4</v>
      </c>
      <c r="E17" s="11">
        <f>D17/$E$28</f>
        <v>5.5902930152083924E-3</v>
      </c>
      <c r="F17" s="11">
        <f>E17*$E$35/$E$25</f>
        <v>2.4732041026348175E-4</v>
      </c>
      <c r="G17" s="8">
        <f>(F17*$E$28)/10</f>
        <v>1.7696418387418804E-2</v>
      </c>
    </row>
    <row r="18" spans="2:7" x14ac:dyDescent="0.25">
      <c r="B18" s="3">
        <v>13</v>
      </c>
      <c r="C18" s="2" t="s">
        <v>16</v>
      </c>
      <c r="D18" s="23">
        <v>5</v>
      </c>
      <c r="E18" s="11">
        <f>D18/$E$28</f>
        <v>6.9878662690104907E-3</v>
      </c>
      <c r="F18" s="11">
        <f>E18*$E$35/$E$25</f>
        <v>3.0915051282935218E-4</v>
      </c>
      <c r="G18" s="8">
        <f>(F18*$E$28)/10</f>
        <v>2.2120522984273503E-2</v>
      </c>
    </row>
    <row r="19" spans="2:7" x14ac:dyDescent="0.25">
      <c r="B19" s="3">
        <v>14</v>
      </c>
      <c r="C19" s="2" t="s">
        <v>78</v>
      </c>
      <c r="D19" s="23">
        <v>107</v>
      </c>
      <c r="E19" s="11">
        <f>D19/$E$28</f>
        <v>0.14954033815682449</v>
      </c>
      <c r="F19" s="11">
        <f>E19*$E$35/$E$25</f>
        <v>6.6158209745481363E-3</v>
      </c>
      <c r="G19" s="8">
        <f>(F19*$E$28)/10</f>
        <v>0.47337919186345295</v>
      </c>
    </row>
    <row r="20" spans="2:7" x14ac:dyDescent="0.25">
      <c r="B20" s="3">
        <v>15</v>
      </c>
      <c r="C20" s="2" t="s">
        <v>23</v>
      </c>
      <c r="D20" s="23">
        <v>1</v>
      </c>
      <c r="E20" s="11">
        <f>D20/$E$28</f>
        <v>1.3975732538020981E-3</v>
      </c>
      <c r="F20" s="11">
        <f>E20*$E$35/$E$25</f>
        <v>6.1830102565870438E-5</v>
      </c>
      <c r="G20" s="8">
        <f>(F20*$E$28)/10</f>
        <v>4.424104596854701E-3</v>
      </c>
    </row>
    <row r="21" spans="2:7" x14ac:dyDescent="0.25">
      <c r="B21" s="3">
        <v>16</v>
      </c>
      <c r="C21" s="2" t="s">
        <v>79</v>
      </c>
      <c r="D21" s="23">
        <v>339</v>
      </c>
      <c r="E21" s="11">
        <f>D21/$E$28</f>
        <v>0.47377733303891129</v>
      </c>
      <c r="F21" s="11">
        <f>E21*$E$35/$E$25</f>
        <v>2.096040476983008E-2</v>
      </c>
      <c r="G21" s="8">
        <f>(F21*$E$28)/10</f>
        <v>1.4997714583337438</v>
      </c>
    </row>
    <row r="22" spans="2:7" x14ac:dyDescent="0.25">
      <c r="B22" s="3">
        <v>17</v>
      </c>
      <c r="C22" s="2" t="s">
        <v>80</v>
      </c>
      <c r="D22" s="23">
        <v>117</v>
      </c>
      <c r="E22" s="11">
        <f>D22/$E$28</f>
        <v>0.16351607069484547</v>
      </c>
      <c r="F22" s="11">
        <f>E22*$E$35/$E$25</f>
        <v>7.2341220002068414E-3</v>
      </c>
      <c r="G22" s="8">
        <f>(F22*$E$28)/10</f>
        <v>0.51762023783200006</v>
      </c>
    </row>
    <row r="23" spans="2:7" x14ac:dyDescent="0.25">
      <c r="B23" s="3">
        <v>18</v>
      </c>
      <c r="C23" s="2" t="s">
        <v>27</v>
      </c>
      <c r="D23" s="23">
        <v>8</v>
      </c>
      <c r="E23" s="11">
        <f>D23/$E$28</f>
        <v>1.1180586030416785E-2</v>
      </c>
      <c r="F23" s="11">
        <f>E23*$E$35/$E$25</f>
        <v>4.9464082052696351E-4</v>
      </c>
      <c r="G23" s="8">
        <f>(F23*$E$28)/10</f>
        <v>3.5392836774837608E-2</v>
      </c>
    </row>
    <row r="24" spans="2:7" x14ac:dyDescent="0.25">
      <c r="B24" s="3">
        <v>19</v>
      </c>
      <c r="C24" s="2" t="s">
        <v>30</v>
      </c>
      <c r="D24" s="23">
        <v>10</v>
      </c>
      <c r="E24" s="11">
        <f>D24/$E$28</f>
        <v>1.3975732538020981E-2</v>
      </c>
      <c r="F24" s="11">
        <f>E24*$E$35/$E$25</f>
        <v>6.1830102565870436E-4</v>
      </c>
      <c r="G24" s="8">
        <f>(F24*$E$28)/10</f>
        <v>4.4241045968547006E-2</v>
      </c>
    </row>
    <row r="25" spans="2:7" ht="24.75" customHeight="1" x14ac:dyDescent="0.25">
      <c r="B25" s="3"/>
      <c r="C25" s="4" t="s">
        <v>32</v>
      </c>
      <c r="D25" s="7">
        <f>SUM(D6:D24)</f>
        <v>4119</v>
      </c>
      <c r="E25" s="13">
        <f>D25/$E$28</f>
        <v>5.756604232410842</v>
      </c>
      <c r="F25" s="13">
        <f>SUM(F6:F24)</f>
        <v>0.25467819246882029</v>
      </c>
      <c r="G25" s="9">
        <f>(F25*$E$28)/10</f>
        <v>18.222886834444509</v>
      </c>
    </row>
    <row r="27" spans="2:7" x14ac:dyDescent="0.25">
      <c r="B27" s="17" t="s">
        <v>66</v>
      </c>
      <c r="C27" s="18"/>
    </row>
    <row r="28" spans="2:7" ht="23.25" customHeight="1" x14ac:dyDescent="0.25">
      <c r="B28" s="3">
        <v>1</v>
      </c>
      <c r="C28" s="2" t="s">
        <v>54</v>
      </c>
      <c r="D28" s="3" t="s">
        <v>55</v>
      </c>
      <c r="E28" s="21">
        <v>715.52599999999995</v>
      </c>
    </row>
    <row r="29" spans="2:7" ht="23.25" customHeight="1" x14ac:dyDescent="0.25">
      <c r="B29" s="3">
        <v>2</v>
      </c>
      <c r="C29" s="2" t="s">
        <v>56</v>
      </c>
      <c r="D29" s="3" t="s">
        <v>57</v>
      </c>
      <c r="E29" s="22">
        <v>1.4</v>
      </c>
    </row>
    <row r="30" spans="2:7" ht="23.25" customHeight="1" x14ac:dyDescent="0.25">
      <c r="B30" s="3">
        <v>3</v>
      </c>
      <c r="C30" s="2" t="s">
        <v>58</v>
      </c>
      <c r="D30" s="3" t="s">
        <v>59</v>
      </c>
      <c r="E30" s="6">
        <f>D25</f>
        <v>4119</v>
      </c>
    </row>
    <row r="31" spans="2:7" ht="23.25" customHeight="1" x14ac:dyDescent="0.25">
      <c r="B31" s="3">
        <v>4</v>
      </c>
      <c r="C31" s="2" t="s">
        <v>56</v>
      </c>
      <c r="D31" s="3" t="s">
        <v>59</v>
      </c>
      <c r="E31" s="6">
        <f>E28*E29</f>
        <v>1001.7363999999999</v>
      </c>
    </row>
    <row r="32" spans="2:7" ht="30" x14ac:dyDescent="0.25">
      <c r="B32" s="3">
        <v>5</v>
      </c>
      <c r="C32" s="14" t="s">
        <v>60</v>
      </c>
      <c r="D32" s="3" t="s">
        <v>59</v>
      </c>
      <c r="E32" s="6">
        <f>E30-E31</f>
        <v>3117.2636000000002</v>
      </c>
    </row>
    <row r="33" spans="2:5" ht="23.25" customHeight="1" x14ac:dyDescent="0.25">
      <c r="B33" s="3">
        <v>6</v>
      </c>
      <c r="C33" s="2" t="s">
        <v>70</v>
      </c>
      <c r="D33" s="3" t="s">
        <v>62</v>
      </c>
      <c r="E33" s="23">
        <v>58457.959199999998</v>
      </c>
    </row>
    <row r="34" spans="2:5" ht="23.25" customHeight="1" x14ac:dyDescent="0.25">
      <c r="B34" s="3">
        <v>7</v>
      </c>
      <c r="C34" s="2" t="s">
        <v>63</v>
      </c>
      <c r="D34" s="3" t="s">
        <v>64</v>
      </c>
      <c r="E34" s="8">
        <f>(E33*E32)/10^7</f>
        <v>18.222886834444513</v>
      </c>
    </row>
    <row r="35" spans="2:5" ht="23.25" customHeight="1" x14ac:dyDescent="0.25">
      <c r="B35" s="3">
        <v>8</v>
      </c>
      <c r="C35" s="2" t="s">
        <v>63</v>
      </c>
      <c r="D35" s="3" t="s">
        <v>65</v>
      </c>
      <c r="E35" s="11">
        <f>(E34*10^7)/(E28*10^6)</f>
        <v>0.25467819246882034</v>
      </c>
    </row>
  </sheetData>
  <mergeCells count="2">
    <mergeCell ref="B3:G3"/>
    <mergeCell ref="B27:C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1"/>
  <sheetViews>
    <sheetView workbookViewId="0">
      <selection activeCell="B3" sqref="B3:G3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3.85546875" customWidth="1"/>
    <col min="6" max="7" width="13.28515625" customWidth="1"/>
  </cols>
  <sheetData>
    <row r="3" spans="2:7" ht="20.25" x14ac:dyDescent="0.25">
      <c r="B3" s="20" t="s">
        <v>69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3">
        <v>136</v>
      </c>
      <c r="E6" s="11">
        <f>D6/$E$34</f>
        <v>0.13385299791346797</v>
      </c>
      <c r="F6" s="11">
        <f>E6*$E$41/$E$31</f>
        <v>4.7709522518160612E-3</v>
      </c>
      <c r="G6" s="8">
        <f>(F6*$E$34)/10</f>
        <v>0.48474783259351906</v>
      </c>
    </row>
    <row r="7" spans="2:7" x14ac:dyDescent="0.25">
      <c r="B7" s="3">
        <v>2</v>
      </c>
      <c r="C7" s="2" t="s">
        <v>73</v>
      </c>
      <c r="D7" s="23">
        <v>283</v>
      </c>
      <c r="E7" s="11">
        <f>D7/$E$34</f>
        <v>0.27853234124640763</v>
      </c>
      <c r="F7" s="11">
        <f>E7*$E$41/$E$31</f>
        <v>9.9277903475290096E-3</v>
      </c>
      <c r="G7" s="8">
        <f>(F7*$E$34)/10</f>
        <v>1.0087032104703373</v>
      </c>
    </row>
    <row r="8" spans="2:7" x14ac:dyDescent="0.25">
      <c r="B8" s="3">
        <v>3</v>
      </c>
      <c r="C8" s="2" t="s">
        <v>74</v>
      </c>
      <c r="D8" s="23">
        <v>5</v>
      </c>
      <c r="E8" s="11">
        <f>D8/$E$34</f>
        <v>4.9210660997598523E-3</v>
      </c>
      <c r="F8" s="11">
        <f>E8*$E$41/$E$31</f>
        <v>1.7540265631676698E-4</v>
      </c>
      <c r="G8" s="8">
        <f>(F8*$E$34)/10</f>
        <v>1.7821611492408792E-2</v>
      </c>
    </row>
    <row r="9" spans="2:7" x14ac:dyDescent="0.25">
      <c r="B9" s="3">
        <v>4</v>
      </c>
      <c r="C9" s="2" t="s">
        <v>75</v>
      </c>
      <c r="D9" s="23">
        <v>245</v>
      </c>
      <c r="E9" s="11">
        <f>D9/$E$34</f>
        <v>0.24113223888823276</v>
      </c>
      <c r="F9" s="11">
        <f>E9*$E$41/$E$31</f>
        <v>8.5947301595215818E-3</v>
      </c>
      <c r="G9" s="8">
        <f>(F9*$E$34)/10</f>
        <v>0.87325896312803075</v>
      </c>
    </row>
    <row r="10" spans="2:7" x14ac:dyDescent="0.25">
      <c r="B10" s="3">
        <v>5</v>
      </c>
      <c r="C10" s="2" t="s">
        <v>81</v>
      </c>
      <c r="D10" s="23">
        <v>9</v>
      </c>
      <c r="E10" s="11">
        <f>D10/$E$34</f>
        <v>8.8579189795677336E-3</v>
      </c>
      <c r="F10" s="11">
        <f>E10*$E$41/$E$31</f>
        <v>3.1572478137018055E-4</v>
      </c>
      <c r="G10" s="8">
        <f>(F10*$E$34)/10</f>
        <v>3.2078900686335829E-2</v>
      </c>
    </row>
    <row r="11" spans="2:7" x14ac:dyDescent="0.25">
      <c r="B11" s="3">
        <v>6</v>
      </c>
      <c r="C11" s="2" t="s">
        <v>0</v>
      </c>
      <c r="D11" s="23">
        <v>1189</v>
      </c>
      <c r="E11" s="11">
        <f>D11/$E$34</f>
        <v>1.1702295185228928</v>
      </c>
      <c r="F11" s="11">
        <f>E11*$E$41/$E$31</f>
        <v>4.1710751672127185E-2</v>
      </c>
      <c r="G11" s="8">
        <f>(F11*$E$34)/10</f>
        <v>4.2379792128948104</v>
      </c>
    </row>
    <row r="12" spans="2:7" x14ac:dyDescent="0.25">
      <c r="B12" s="3">
        <v>7</v>
      </c>
      <c r="C12" s="2" t="s">
        <v>1</v>
      </c>
      <c r="D12" s="23">
        <v>181</v>
      </c>
      <c r="E12" s="11">
        <f>D12/$E$34</f>
        <v>0.17814259281130665</v>
      </c>
      <c r="F12" s="11">
        <f>E12*$E$41/$E$31</f>
        <v>6.3495761586669641E-3</v>
      </c>
      <c r="G12" s="8">
        <f>(F12*$E$34)/10</f>
        <v>0.64514233602519822</v>
      </c>
    </row>
    <row r="13" spans="2:7" x14ac:dyDescent="0.25">
      <c r="B13" s="3">
        <v>8</v>
      </c>
      <c r="C13" s="2" t="s">
        <v>3</v>
      </c>
      <c r="D13" s="23">
        <v>54</v>
      </c>
      <c r="E13" s="11">
        <f>D13/$E$34</f>
        <v>5.3147513877406405E-2</v>
      </c>
      <c r="F13" s="11">
        <f>E13*$E$41/$E$31</f>
        <v>1.8943486882210833E-3</v>
      </c>
      <c r="G13" s="8">
        <f>(F13*$E$34)/10</f>
        <v>0.19247340411801495</v>
      </c>
    </row>
    <row r="14" spans="2:7" x14ac:dyDescent="0.25">
      <c r="B14" s="3">
        <v>9</v>
      </c>
      <c r="C14" s="2" t="s">
        <v>82</v>
      </c>
      <c r="D14" s="23">
        <v>20</v>
      </c>
      <c r="E14" s="11">
        <f>D14/$E$34</f>
        <v>1.9684264399039409E-2</v>
      </c>
      <c r="F14" s="11">
        <f>E14*$E$41/$E$31</f>
        <v>7.0161062526706791E-4</v>
      </c>
      <c r="G14" s="8">
        <f>(F14*$E$34)/10</f>
        <v>7.1286445969635168E-2</v>
      </c>
    </row>
    <row r="15" spans="2:7" x14ac:dyDescent="0.25">
      <c r="B15" s="3">
        <v>10</v>
      </c>
      <c r="C15" s="2" t="s">
        <v>83</v>
      </c>
      <c r="D15" s="23">
        <v>2</v>
      </c>
      <c r="E15" s="11">
        <f>D15/$E$34</f>
        <v>1.9684264399039406E-3</v>
      </c>
      <c r="F15" s="11">
        <f>E15*$E$41/$E$31</f>
        <v>7.0161062526706775E-5</v>
      </c>
      <c r="G15" s="8">
        <f>(F15*$E$34)/10</f>
        <v>7.128644596963515E-3</v>
      </c>
    </row>
    <row r="16" spans="2:7" x14ac:dyDescent="0.25">
      <c r="B16" s="3">
        <v>11</v>
      </c>
      <c r="C16" s="2" t="s">
        <v>77</v>
      </c>
      <c r="D16" s="23">
        <v>22</v>
      </c>
      <c r="E16" s="11">
        <f>D16/$E$34</f>
        <v>2.1652690838943351E-2</v>
      </c>
      <c r="F16" s="11">
        <f>E16*$E$41/$E$31</f>
        <v>7.7177168779377482E-4</v>
      </c>
      <c r="G16" s="8">
        <f>(F16*$E$34)/10</f>
        <v>7.8415090566598705E-2</v>
      </c>
    </row>
    <row r="17" spans="2:7" x14ac:dyDescent="0.25">
      <c r="B17" s="3">
        <v>12</v>
      </c>
      <c r="C17" s="2" t="s">
        <v>5</v>
      </c>
      <c r="D17" s="23">
        <v>71</v>
      </c>
      <c r="E17" s="11">
        <f>D17/$E$34</f>
        <v>6.9879138616589898E-2</v>
      </c>
      <c r="F17" s="11">
        <f>E17*$E$41/$E$31</f>
        <v>2.490717719698091E-3</v>
      </c>
      <c r="G17" s="8">
        <f>(F17*$E$34)/10</f>
        <v>0.25306688319220483</v>
      </c>
    </row>
    <row r="18" spans="2:7" x14ac:dyDescent="0.25">
      <c r="B18" s="3">
        <v>13</v>
      </c>
      <c r="C18" s="2" t="s">
        <v>9</v>
      </c>
      <c r="D18" s="23">
        <v>483</v>
      </c>
      <c r="E18" s="11">
        <f>D18/$E$34</f>
        <v>0.47537498523680172</v>
      </c>
      <c r="F18" s="11">
        <f>E18*$E$41/$E$31</f>
        <v>1.6943896600199689E-2</v>
      </c>
      <c r="G18" s="8">
        <f>(F18*$E$34)/10</f>
        <v>1.7215676701666891</v>
      </c>
    </row>
    <row r="19" spans="2:7" x14ac:dyDescent="0.25">
      <c r="B19" s="3">
        <v>14</v>
      </c>
      <c r="C19" s="2" t="s">
        <v>10</v>
      </c>
      <c r="D19" s="23">
        <v>3</v>
      </c>
      <c r="E19" s="11">
        <f>D19/$E$34</f>
        <v>2.9526396598559112E-3</v>
      </c>
      <c r="F19" s="11">
        <f>E19*$E$41/$E$31</f>
        <v>1.0524159379006018E-4</v>
      </c>
      <c r="G19" s="8">
        <f>(F19*$E$34)/10</f>
        <v>1.0692966895445273E-2</v>
      </c>
    </row>
    <row r="20" spans="2:7" x14ac:dyDescent="0.25">
      <c r="B20" s="3">
        <v>15</v>
      </c>
      <c r="C20" s="2" t="s">
        <v>46</v>
      </c>
      <c r="D20" s="23">
        <v>42</v>
      </c>
      <c r="E20" s="11">
        <f>D20/$E$34</f>
        <v>4.133695523798276E-2</v>
      </c>
      <c r="F20" s="11">
        <f>E20*$E$41/$E$31</f>
        <v>1.4733823130608427E-3</v>
      </c>
      <c r="G20" s="8">
        <f>(F20*$E$34)/10</f>
        <v>0.14970153653623386</v>
      </c>
    </row>
    <row r="21" spans="2:7" x14ac:dyDescent="0.25">
      <c r="B21" s="3">
        <v>16</v>
      </c>
      <c r="C21" s="2" t="s">
        <v>48</v>
      </c>
      <c r="D21" s="23">
        <v>140</v>
      </c>
      <c r="E21" s="11">
        <f t="shared" ref="E21:E30" si="0">D21/$E$34</f>
        <v>0.13778985079327585</v>
      </c>
      <c r="F21" s="11">
        <f t="shared" ref="F21:F30" si="1">E21*$E$41/$E$31</f>
        <v>4.9112743768694751E-3</v>
      </c>
      <c r="G21" s="8">
        <f t="shared" ref="G21:G30" si="2">(F21*$E$34)/10</f>
        <v>0.4990051217874461</v>
      </c>
    </row>
    <row r="22" spans="2:7" x14ac:dyDescent="0.25">
      <c r="B22" s="3">
        <v>17</v>
      </c>
      <c r="C22" s="2" t="s">
        <v>49</v>
      </c>
      <c r="D22" s="23">
        <v>3</v>
      </c>
      <c r="E22" s="11">
        <f t="shared" si="0"/>
        <v>2.9526396598559112E-3</v>
      </c>
      <c r="F22" s="11">
        <f t="shared" si="1"/>
        <v>1.0524159379006018E-4</v>
      </c>
      <c r="G22" s="8">
        <f t="shared" si="2"/>
        <v>1.0692966895445273E-2</v>
      </c>
    </row>
    <row r="23" spans="2:7" x14ac:dyDescent="0.25">
      <c r="B23" s="3">
        <v>18</v>
      </c>
      <c r="C23" s="2" t="s">
        <v>21</v>
      </c>
      <c r="D23" s="23">
        <v>8</v>
      </c>
      <c r="E23" s="11">
        <f t="shared" si="0"/>
        <v>7.8737057596157626E-3</v>
      </c>
      <c r="F23" s="11">
        <f t="shared" si="1"/>
        <v>2.806442501068271E-4</v>
      </c>
      <c r="G23" s="8">
        <f t="shared" si="2"/>
        <v>2.851457838785406E-2</v>
      </c>
    </row>
    <row r="24" spans="2:7" x14ac:dyDescent="0.25">
      <c r="B24" s="3">
        <v>19</v>
      </c>
      <c r="C24" s="2" t="s">
        <v>78</v>
      </c>
      <c r="D24" s="23">
        <v>43</v>
      </c>
      <c r="E24" s="11">
        <f t="shared" si="0"/>
        <v>4.2321168457934731E-2</v>
      </c>
      <c r="F24" s="11">
        <f t="shared" si="1"/>
        <v>1.508462844324196E-3</v>
      </c>
      <c r="G24" s="8">
        <f t="shared" si="2"/>
        <v>0.15326585883471561</v>
      </c>
    </row>
    <row r="25" spans="2:7" x14ac:dyDescent="0.25">
      <c r="B25" s="3">
        <v>20</v>
      </c>
      <c r="C25" s="2" t="s">
        <v>79</v>
      </c>
      <c r="D25" s="23">
        <v>276.50200000000001</v>
      </c>
      <c r="E25" s="11">
        <f t="shared" si="0"/>
        <v>0.27213692374315973</v>
      </c>
      <c r="F25" s="11">
        <f t="shared" si="1"/>
        <v>9.6998370553797418E-3</v>
      </c>
      <c r="G25" s="8">
        <f t="shared" si="2"/>
        <v>0.98554224417480329</v>
      </c>
    </row>
    <row r="26" spans="2:7" x14ac:dyDescent="0.25">
      <c r="B26" s="3">
        <v>21</v>
      </c>
      <c r="C26" s="2" t="s">
        <v>80</v>
      </c>
      <c r="D26" s="23">
        <v>294</v>
      </c>
      <c r="E26" s="11">
        <f t="shared" si="0"/>
        <v>0.28935868666587933</v>
      </c>
      <c r="F26" s="11">
        <f t="shared" si="1"/>
        <v>1.0313676191425898E-2</v>
      </c>
      <c r="G26" s="8">
        <f t="shared" si="2"/>
        <v>1.0479107557536369</v>
      </c>
    </row>
    <row r="27" spans="2:7" x14ac:dyDescent="0.25">
      <c r="B27" s="3">
        <v>22</v>
      </c>
      <c r="C27" s="2" t="s">
        <v>24</v>
      </c>
      <c r="D27" s="23">
        <v>37</v>
      </c>
      <c r="E27" s="11">
        <f t="shared" si="0"/>
        <v>3.6415889138222905E-2</v>
      </c>
      <c r="F27" s="11">
        <f t="shared" si="1"/>
        <v>1.2979796567440755E-3</v>
      </c>
      <c r="G27" s="8">
        <f t="shared" si="2"/>
        <v>0.13187992504382504</v>
      </c>
    </row>
    <row r="28" spans="2:7" x14ac:dyDescent="0.25">
      <c r="B28" s="3">
        <v>23</v>
      </c>
      <c r="C28" s="2" t="s">
        <v>26</v>
      </c>
      <c r="D28" s="23">
        <v>36</v>
      </c>
      <c r="E28" s="11">
        <f t="shared" si="0"/>
        <v>3.5431675918270934E-2</v>
      </c>
      <c r="F28" s="11">
        <f t="shared" si="1"/>
        <v>1.2628991254807222E-3</v>
      </c>
      <c r="G28" s="8">
        <f t="shared" si="2"/>
        <v>0.12831560274534332</v>
      </c>
    </row>
    <row r="29" spans="2:7" x14ac:dyDescent="0.25">
      <c r="B29" s="3">
        <v>24</v>
      </c>
      <c r="C29" s="2" t="s">
        <v>84</v>
      </c>
      <c r="D29" s="23">
        <v>13</v>
      </c>
      <c r="E29" s="11">
        <f t="shared" si="0"/>
        <v>1.2794771859375616E-2</v>
      </c>
      <c r="F29" s="11">
        <f t="shared" si="1"/>
        <v>4.5604690642359416E-4</v>
      </c>
      <c r="G29" s="8">
        <f t="shared" si="2"/>
        <v>4.6336189880262856E-2</v>
      </c>
    </row>
    <row r="30" spans="2:7" x14ac:dyDescent="0.25">
      <c r="B30" s="3">
        <v>25</v>
      </c>
      <c r="C30" s="2" t="s">
        <v>85</v>
      </c>
      <c r="D30" s="23">
        <v>70</v>
      </c>
      <c r="E30" s="11">
        <f t="shared" si="0"/>
        <v>6.8894925396637927E-2</v>
      </c>
      <c r="F30" s="11">
        <f t="shared" si="1"/>
        <v>2.4556371884347375E-3</v>
      </c>
      <c r="G30" s="8">
        <f t="shared" si="2"/>
        <v>0.24950256089372305</v>
      </c>
    </row>
    <row r="31" spans="2:7" ht="24.75" customHeight="1" x14ac:dyDescent="0.25">
      <c r="B31" s="3"/>
      <c r="C31" s="4" t="s">
        <v>32</v>
      </c>
      <c r="D31" s="7">
        <f>SUM(D6:D30)</f>
        <v>3665.502</v>
      </c>
      <c r="E31" s="13">
        <f>D31/$E$34</f>
        <v>3.6076355261603874</v>
      </c>
      <c r="F31" s="13">
        <f>SUM(F6:F30)</f>
        <v>0.12858775750688439</v>
      </c>
      <c r="G31" s="9">
        <f>(F31*$E$34)/10</f>
        <v>13.065030513729482</v>
      </c>
    </row>
    <row r="33" spans="2:5" x14ac:dyDescent="0.25">
      <c r="B33" s="17" t="s">
        <v>66</v>
      </c>
      <c r="C33" s="18"/>
    </row>
    <row r="34" spans="2:5" ht="23.25" customHeight="1" x14ac:dyDescent="0.25">
      <c r="B34" s="3">
        <v>1</v>
      </c>
      <c r="C34" s="2" t="s">
        <v>54</v>
      </c>
      <c r="D34" s="3" t="s">
        <v>55</v>
      </c>
      <c r="E34" s="21">
        <v>1016.04</v>
      </c>
    </row>
    <row r="35" spans="2:5" ht="23.25" customHeight="1" x14ac:dyDescent="0.25">
      <c r="B35" s="3">
        <v>2</v>
      </c>
      <c r="C35" s="2" t="s">
        <v>56</v>
      </c>
      <c r="D35" s="3" t="s">
        <v>57</v>
      </c>
      <c r="E35" s="22">
        <v>1.4</v>
      </c>
    </row>
    <row r="36" spans="2:5" ht="23.25" customHeight="1" x14ac:dyDescent="0.25">
      <c r="B36" s="3">
        <v>3</v>
      </c>
      <c r="C36" s="2" t="s">
        <v>58</v>
      </c>
      <c r="D36" s="3" t="s">
        <v>59</v>
      </c>
      <c r="E36" s="6">
        <f>D31</f>
        <v>3665.502</v>
      </c>
    </row>
    <row r="37" spans="2:5" ht="23.25" customHeight="1" x14ac:dyDescent="0.25">
      <c r="B37" s="3">
        <v>4</v>
      </c>
      <c r="C37" s="2" t="s">
        <v>56</v>
      </c>
      <c r="D37" s="3" t="s">
        <v>59</v>
      </c>
      <c r="E37" s="6">
        <f>E34*E35</f>
        <v>1422.4559999999999</v>
      </c>
    </row>
    <row r="38" spans="2:5" ht="30" x14ac:dyDescent="0.25">
      <c r="B38" s="3">
        <v>5</v>
      </c>
      <c r="C38" s="14" t="s">
        <v>60</v>
      </c>
      <c r="D38" s="3" t="s">
        <v>59</v>
      </c>
      <c r="E38" s="6">
        <f>E36-E37</f>
        <v>2243.0460000000003</v>
      </c>
    </row>
    <row r="39" spans="2:5" ht="23.25" customHeight="1" x14ac:dyDescent="0.25">
      <c r="B39" s="3">
        <v>6</v>
      </c>
      <c r="C39" s="2" t="s">
        <v>70</v>
      </c>
      <c r="D39" s="3" t="s">
        <v>62</v>
      </c>
      <c r="E39" s="23">
        <v>58246.823799999998</v>
      </c>
    </row>
    <row r="40" spans="2:5" ht="23.25" customHeight="1" x14ac:dyDescent="0.25">
      <c r="B40" s="3">
        <v>7</v>
      </c>
      <c r="C40" s="2" t="s">
        <v>63</v>
      </c>
      <c r="D40" s="3" t="s">
        <v>64</v>
      </c>
      <c r="E40" s="8">
        <f>(E39*E38)/10^7</f>
        <v>13.065030513729482</v>
      </c>
    </row>
    <row r="41" spans="2:5" ht="23.25" customHeight="1" x14ac:dyDescent="0.25">
      <c r="B41" s="3">
        <v>8</v>
      </c>
      <c r="C41" s="2" t="s">
        <v>63</v>
      </c>
      <c r="D41" s="3" t="s">
        <v>65</v>
      </c>
      <c r="E41" s="11">
        <f>(E40*10^7)/(E34*10^6)</f>
        <v>0.12858775750688439</v>
      </c>
    </row>
  </sheetData>
  <mergeCells count="2">
    <mergeCell ref="B3:G3"/>
    <mergeCell ref="B33:C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7"/>
  <sheetViews>
    <sheetView topLeftCell="A10" workbookViewId="0">
      <selection activeCell="L34" sqref="L34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3.85546875" customWidth="1"/>
    <col min="6" max="7" width="13.28515625" customWidth="1"/>
  </cols>
  <sheetData>
    <row r="3" spans="2:7" ht="20.25" x14ac:dyDescent="0.25">
      <c r="B3" s="20" t="s">
        <v>71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3">
        <v>759</v>
      </c>
      <c r="E6" s="11">
        <f>D6/$E$30</f>
        <v>0.12402994367177654</v>
      </c>
      <c r="F6" s="11">
        <f>E6*$E$37/$E$27</f>
        <v>5.4473504220080848E-3</v>
      </c>
      <c r="G6" s="8">
        <f>(F6*$E$30)/10</f>
        <v>3.3335006433974264</v>
      </c>
    </row>
    <row r="7" spans="2:7" x14ac:dyDescent="0.25">
      <c r="B7" s="3">
        <v>2</v>
      </c>
      <c r="C7" s="2" t="s">
        <v>86</v>
      </c>
      <c r="D7" s="23">
        <v>1120</v>
      </c>
      <c r="E7" s="11">
        <f>D7/$E$30</f>
        <v>0.18302178776335931</v>
      </c>
      <c r="F7" s="11">
        <f>E7*$E$37/$E$27</f>
        <v>8.0382509521067912E-3</v>
      </c>
      <c r="G7" s="8">
        <f>(F7*$E$30)/10</f>
        <v>4.9189996318908005</v>
      </c>
    </row>
    <row r="8" spans="2:7" x14ac:dyDescent="0.25">
      <c r="B8" s="3">
        <v>3</v>
      </c>
      <c r="C8" s="2" t="s">
        <v>75</v>
      </c>
      <c r="D8" s="23">
        <v>5825</v>
      </c>
      <c r="E8" s="11">
        <f>D8/$E$30</f>
        <v>0.95187670867997143</v>
      </c>
      <c r="F8" s="11">
        <f>E8*$E$37/$E$27</f>
        <v>4.180608196073398E-2</v>
      </c>
      <c r="G8" s="8">
        <f>(F8*$E$30)/10</f>
        <v>25.583190049789206</v>
      </c>
    </row>
    <row r="9" spans="2:7" x14ac:dyDescent="0.25">
      <c r="B9" s="3">
        <v>4</v>
      </c>
      <c r="C9" s="2" t="s">
        <v>0</v>
      </c>
      <c r="D9" s="23">
        <v>2127</v>
      </c>
      <c r="E9" s="11">
        <f>D9/$E$30</f>
        <v>0.34757798443987969</v>
      </c>
      <c r="F9" s="11">
        <f>E9*$E$37/$E$27</f>
        <v>1.5265499799224235E-2</v>
      </c>
      <c r="G9" s="8">
        <f>(F9*$E$30)/10</f>
        <v>9.3417073366354746</v>
      </c>
    </row>
    <row r="10" spans="2:7" x14ac:dyDescent="0.25">
      <c r="B10" s="3">
        <v>5</v>
      </c>
      <c r="C10" s="2" t="s">
        <v>1</v>
      </c>
      <c r="D10" s="23">
        <v>78</v>
      </c>
      <c r="E10" s="11">
        <f>D10/$E$30</f>
        <v>1.2746160219233952E-2</v>
      </c>
      <c r="F10" s="11">
        <f>E10*$E$37/$E$27</f>
        <v>5.5980676273600872E-4</v>
      </c>
      <c r="G10" s="8">
        <f>(F10*$E$30)/10</f>
        <v>0.3425731886495379</v>
      </c>
    </row>
    <row r="11" spans="2:7" x14ac:dyDescent="0.25">
      <c r="B11" s="3">
        <v>6</v>
      </c>
      <c r="C11" s="2" t="s">
        <v>3</v>
      </c>
      <c r="D11" s="23">
        <v>118</v>
      </c>
      <c r="E11" s="11">
        <f>D11/$E$30</f>
        <v>1.9282652639353928E-2</v>
      </c>
      <c r="F11" s="11">
        <f>E11*$E$37/$E$27</f>
        <v>8.4688715388267976E-4</v>
      </c>
      <c r="G11" s="8">
        <f>(F11*$E$30)/10</f>
        <v>0.51825174693135212</v>
      </c>
    </row>
    <row r="12" spans="2:7" x14ac:dyDescent="0.25">
      <c r="B12" s="3">
        <v>7</v>
      </c>
      <c r="C12" s="2" t="s">
        <v>82</v>
      </c>
      <c r="D12" s="23">
        <v>111</v>
      </c>
      <c r="E12" s="11">
        <f>D12/$E$30</f>
        <v>1.8138766465832932E-2</v>
      </c>
      <c r="F12" s="11">
        <f>E12*$E$37/$E$27</f>
        <v>7.9664808543201233E-4</v>
      </c>
      <c r="G12" s="8">
        <f>(F12*$E$30)/10</f>
        <v>0.48750799923203464</v>
      </c>
    </row>
    <row r="13" spans="2:7" x14ac:dyDescent="0.25">
      <c r="B13" s="3">
        <v>8</v>
      </c>
      <c r="C13" s="2" t="s">
        <v>76</v>
      </c>
      <c r="D13" s="23">
        <v>180</v>
      </c>
      <c r="E13" s="11">
        <f>D13/$E$30</f>
        <v>2.9414215890539889E-2</v>
      </c>
      <c r="F13" s="11">
        <f>E13*$E$37/$E$27</f>
        <v>1.2918617601600201E-3</v>
      </c>
      <c r="G13" s="8">
        <f>(F13*$E$30)/10</f>
        <v>0.79055351226816428</v>
      </c>
    </row>
    <row r="14" spans="2:7" x14ac:dyDescent="0.25">
      <c r="B14" s="3">
        <v>9</v>
      </c>
      <c r="C14" s="2" t="s">
        <v>77</v>
      </c>
      <c r="D14" s="23">
        <v>351</v>
      </c>
      <c r="E14" s="11">
        <f>D14/$E$30</f>
        <v>5.7357720986552785E-2</v>
      </c>
      <c r="F14" s="11">
        <f>E14*$E$37/$E$27</f>
        <v>2.5191304323120391E-3</v>
      </c>
      <c r="G14" s="8">
        <f>(F14*$E$30)/10</f>
        <v>1.5415793489229204</v>
      </c>
    </row>
    <row r="15" spans="2:7" x14ac:dyDescent="0.25">
      <c r="B15" s="3">
        <v>10</v>
      </c>
      <c r="C15" s="2" t="s">
        <v>5</v>
      </c>
      <c r="D15" s="23">
        <v>179.5</v>
      </c>
      <c r="E15" s="11">
        <f>D15/$E$30</f>
        <v>2.9332509735288389E-2</v>
      </c>
      <c r="F15" s="11">
        <f>E15*$E$37/$E$27</f>
        <v>1.2882732552706867E-3</v>
      </c>
      <c r="G15" s="8">
        <f>(F15*$E$30)/10</f>
        <v>0.78835753028964173</v>
      </c>
    </row>
    <row r="16" spans="2:7" x14ac:dyDescent="0.25">
      <c r="B16" s="3">
        <v>11</v>
      </c>
      <c r="C16" s="2" t="s">
        <v>87</v>
      </c>
      <c r="D16" s="23">
        <v>19</v>
      </c>
      <c r="E16" s="11">
        <f>D16/$E$30</f>
        <v>3.1048338995569883E-3</v>
      </c>
      <c r="F16" s="11">
        <f>E16*$E$37/$E$27</f>
        <v>1.3636318579466879E-4</v>
      </c>
      <c r="G16" s="8">
        <f>(F16*$E$30)/10</f>
        <v>8.3447315183861795E-2</v>
      </c>
    </row>
    <row r="17" spans="2:7" x14ac:dyDescent="0.25">
      <c r="B17" s="3">
        <v>12</v>
      </c>
      <c r="C17" s="2" t="s">
        <v>9</v>
      </c>
      <c r="D17" s="23">
        <v>31</v>
      </c>
      <c r="E17" s="11">
        <f>D17/$E$30</f>
        <v>5.0657816255929812E-3</v>
      </c>
      <c r="F17" s="11">
        <f>E17*$E$37/$E$27</f>
        <v>2.2248730313867012E-4</v>
      </c>
      <c r="G17" s="8">
        <f>(F17*$E$30)/10</f>
        <v>0.13615088266840608</v>
      </c>
    </row>
    <row r="18" spans="2:7" x14ac:dyDescent="0.25">
      <c r="B18" s="3">
        <v>13</v>
      </c>
      <c r="C18" s="2" t="s">
        <v>46</v>
      </c>
      <c r="D18" s="23">
        <v>20</v>
      </c>
      <c r="E18" s="11">
        <f>D18/$E$30</f>
        <v>3.2682462100599879E-3</v>
      </c>
      <c r="F18" s="11">
        <f>E18*$E$37/$E$27</f>
        <v>1.4354019557333555E-4</v>
      </c>
      <c r="G18" s="8">
        <f>(F18*$E$30)/10</f>
        <v>8.7839279140907139E-2</v>
      </c>
    </row>
    <row r="19" spans="2:7" x14ac:dyDescent="0.25">
      <c r="B19" s="3">
        <v>14</v>
      </c>
      <c r="C19" s="2" t="s">
        <v>13</v>
      </c>
      <c r="D19" s="23">
        <v>52</v>
      </c>
      <c r="E19" s="11">
        <f>D19/$E$30</f>
        <v>8.4974401461559677E-3</v>
      </c>
      <c r="F19" s="11">
        <f>E19*$E$37/$E$27</f>
        <v>3.7320450849067245E-4</v>
      </c>
      <c r="G19" s="8">
        <f>(F19*$E$30)/10</f>
        <v>0.22838212576635858</v>
      </c>
    </row>
    <row r="20" spans="2:7" x14ac:dyDescent="0.25">
      <c r="B20" s="3">
        <v>15</v>
      </c>
      <c r="C20" s="2" t="s">
        <v>22</v>
      </c>
      <c r="D20" s="23">
        <v>12</v>
      </c>
      <c r="E20" s="11">
        <f>D20/$E$30</f>
        <v>1.9609477260359928E-3</v>
      </c>
      <c r="F20" s="11">
        <f>E20*$E$37/$E$27</f>
        <v>8.6124117344001341E-5</v>
      </c>
      <c r="G20" s="8">
        <f>(F20*$E$30)/10</f>
        <v>5.2703567484544286E-2</v>
      </c>
    </row>
    <row r="21" spans="2:7" x14ac:dyDescent="0.25">
      <c r="B21" s="3">
        <v>16</v>
      </c>
      <c r="C21" s="2" t="s">
        <v>79</v>
      </c>
      <c r="D21" s="23">
        <v>1075</v>
      </c>
      <c r="E21" s="11">
        <f>D21/$E$30</f>
        <v>0.17566823379072435</v>
      </c>
      <c r="F21" s="11">
        <f>E21*$E$37/$E$27</f>
        <v>7.7152855120667871E-3</v>
      </c>
      <c r="G21" s="8">
        <f>(F21*$E$30)/10</f>
        <v>4.7213612538237602</v>
      </c>
    </row>
    <row r="22" spans="2:7" x14ac:dyDescent="0.25">
      <c r="B22" s="3">
        <v>17</v>
      </c>
      <c r="C22" s="2" t="s">
        <v>88</v>
      </c>
      <c r="D22" s="23">
        <v>216</v>
      </c>
      <c r="E22" s="11">
        <f>D22/$E$30</f>
        <v>3.5297059068647871E-2</v>
      </c>
      <c r="F22" s="11">
        <f>E22*$E$37/$E$27</f>
        <v>1.5502341121920241E-3</v>
      </c>
      <c r="G22" s="8">
        <f>(F22*$E$30)/10</f>
        <v>0.94866421472179707</v>
      </c>
    </row>
    <row r="23" spans="2:7" x14ac:dyDescent="0.25">
      <c r="B23" s="3">
        <v>18</v>
      </c>
      <c r="C23" s="2" t="s">
        <v>51</v>
      </c>
      <c r="D23" s="23">
        <v>9</v>
      </c>
      <c r="E23" s="11">
        <f>D23/$E$30</f>
        <v>1.4707107945269946E-3</v>
      </c>
      <c r="F23" s="11">
        <f>E23*$E$37/$E$27</f>
        <v>6.4593088008001003E-5</v>
      </c>
      <c r="G23" s="8">
        <f>(F23*$E$30)/10</f>
        <v>3.9527675613408211E-2</v>
      </c>
    </row>
    <row r="24" spans="2:7" x14ac:dyDescent="0.25">
      <c r="B24" s="3">
        <v>19</v>
      </c>
      <c r="C24" s="2" t="s">
        <v>89</v>
      </c>
      <c r="D24" s="23">
        <v>2</v>
      </c>
      <c r="E24" s="11">
        <f>D24/$E$30</f>
        <v>3.2682462100599877E-4</v>
      </c>
      <c r="F24" s="11">
        <f>E24*$E$37/$E$27</f>
        <v>1.4354019557333556E-5</v>
      </c>
      <c r="G24" s="8">
        <f>(F24*$E$30)/10</f>
        <v>8.783927914090715E-3</v>
      </c>
    </row>
    <row r="25" spans="2:7" x14ac:dyDescent="0.25">
      <c r="B25" s="3">
        <v>20</v>
      </c>
      <c r="C25" s="2" t="s">
        <v>85</v>
      </c>
      <c r="D25" s="23">
        <v>94</v>
      </c>
      <c r="E25" s="11">
        <f>D25/$E$30</f>
        <v>1.5360757187281943E-2</v>
      </c>
      <c r="F25" s="11">
        <f>E25*$E$37/$E$27</f>
        <v>6.7463891919467716E-4</v>
      </c>
      <c r="G25" s="8">
        <f>(F25*$E$30)/10</f>
        <v>0.41284461196226357</v>
      </c>
    </row>
    <row r="26" spans="2:7" x14ac:dyDescent="0.25">
      <c r="B26" s="3">
        <v>21</v>
      </c>
      <c r="C26" s="2" t="s">
        <v>29</v>
      </c>
      <c r="D26" s="23">
        <v>28</v>
      </c>
      <c r="E26" s="11">
        <f>D26/$E$30</f>
        <v>4.575544694083983E-3</v>
      </c>
      <c r="F26" s="11">
        <f>E26*$E$37/$E$27</f>
        <v>2.0095627380266979E-4</v>
      </c>
      <c r="G26" s="8">
        <f>(F26*$E$30)/10</f>
        <v>0.12297499079727001</v>
      </c>
    </row>
    <row r="27" spans="2:7" ht="24.75" customHeight="1" x14ac:dyDescent="0.25">
      <c r="B27" s="3"/>
      <c r="C27" s="4" t="s">
        <v>32</v>
      </c>
      <c r="D27" s="7">
        <f>SUM(D6:D26)</f>
        <v>12406.5</v>
      </c>
      <c r="E27" s="13">
        <f>D27/$E$30</f>
        <v>2.0273748302554617</v>
      </c>
      <c r="F27" s="13">
        <f>SUM(F6:F26)</f>
        <v>8.9041571819029386E-2</v>
      </c>
      <c r="G27" s="9">
        <f>(F27*$E$30)/10</f>
        <v>54.488900833083235</v>
      </c>
    </row>
    <row r="29" spans="2:7" x14ac:dyDescent="0.25">
      <c r="B29" s="17" t="s">
        <v>66</v>
      </c>
      <c r="C29" s="18"/>
    </row>
    <row r="30" spans="2:7" ht="23.25" customHeight="1" x14ac:dyDescent="0.25">
      <c r="B30" s="3">
        <v>1</v>
      </c>
      <c r="C30" s="2" t="s">
        <v>54</v>
      </c>
      <c r="D30" s="3" t="s">
        <v>55</v>
      </c>
      <c r="E30" s="21">
        <v>6119.4900000000016</v>
      </c>
    </row>
    <row r="31" spans="2:7" ht="23.25" customHeight="1" x14ac:dyDescent="0.25">
      <c r="B31" s="3">
        <v>2</v>
      </c>
      <c r="C31" s="2" t="s">
        <v>56</v>
      </c>
      <c r="D31" s="3" t="s">
        <v>57</v>
      </c>
      <c r="E31" s="22">
        <v>0.5</v>
      </c>
    </row>
    <row r="32" spans="2:7" ht="23.25" customHeight="1" x14ac:dyDescent="0.25">
      <c r="B32" s="3">
        <v>3</v>
      </c>
      <c r="C32" s="2" t="s">
        <v>58</v>
      </c>
      <c r="D32" s="3" t="s">
        <v>59</v>
      </c>
      <c r="E32" s="6">
        <f>D27</f>
        <v>12406.5</v>
      </c>
    </row>
    <row r="33" spans="2:8" ht="23.25" customHeight="1" x14ac:dyDescent="0.25">
      <c r="B33" s="3">
        <v>4</v>
      </c>
      <c r="C33" s="2" t="s">
        <v>56</v>
      </c>
      <c r="D33" s="3" t="s">
        <v>59</v>
      </c>
      <c r="E33" s="6">
        <f>E30*E31</f>
        <v>3059.7450000000008</v>
      </c>
    </row>
    <row r="34" spans="2:8" ht="30" x14ac:dyDescent="0.25">
      <c r="B34" s="3">
        <v>5</v>
      </c>
      <c r="C34" s="14" t="s">
        <v>60</v>
      </c>
      <c r="D34" s="3" t="s">
        <v>59</v>
      </c>
      <c r="E34" s="6">
        <f>E32-E33</f>
        <v>9346.7549999999992</v>
      </c>
    </row>
    <row r="35" spans="2:8" ht="23.25" customHeight="1" x14ac:dyDescent="0.25">
      <c r="B35" s="3">
        <v>6</v>
      </c>
      <c r="C35" s="2" t="s">
        <v>70</v>
      </c>
      <c r="D35" s="3" t="s">
        <v>62</v>
      </c>
      <c r="E35" s="23">
        <v>58297.131820704868</v>
      </c>
      <c r="G35">
        <v>53549.468549999998</v>
      </c>
      <c r="H35">
        <v>10006.5</v>
      </c>
    </row>
    <row r="36" spans="2:8" ht="23.25" customHeight="1" x14ac:dyDescent="0.25">
      <c r="B36" s="3">
        <v>7</v>
      </c>
      <c r="C36" s="2" t="s">
        <v>63</v>
      </c>
      <c r="D36" s="3" t="s">
        <v>64</v>
      </c>
      <c r="E36" s="8">
        <f>(E35*E34)/10^7</f>
        <v>54.488900833083221</v>
      </c>
      <c r="G36">
        <v>78091.920370000007</v>
      </c>
      <c r="H36">
        <v>2400</v>
      </c>
    </row>
    <row r="37" spans="2:8" ht="23.25" customHeight="1" x14ac:dyDescent="0.25">
      <c r="B37" s="3">
        <v>8</v>
      </c>
      <c r="C37" s="2" t="s">
        <v>63</v>
      </c>
      <c r="D37" s="3" t="s">
        <v>65</v>
      </c>
      <c r="E37" s="11">
        <f>(E36*10^7)/(E30*10^6)</f>
        <v>8.9041571819029372E-2</v>
      </c>
      <c r="G37">
        <f>(G35*H35+G36*H36)/H37</f>
        <v>58297.131820704868</v>
      </c>
      <c r="H37">
        <f>SUM(H35:H36)</f>
        <v>12406.5</v>
      </c>
    </row>
  </sheetData>
  <mergeCells count="2">
    <mergeCell ref="B3:G3"/>
    <mergeCell ref="B29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6"/>
  <sheetViews>
    <sheetView workbookViewId="0">
      <selection activeCell="L34" sqref="L34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3.85546875" customWidth="1"/>
    <col min="6" max="7" width="13.28515625" customWidth="1"/>
  </cols>
  <sheetData>
    <row r="3" spans="2:7" ht="20.25" x14ac:dyDescent="0.25">
      <c r="B3" s="20" t="s">
        <v>69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72</v>
      </c>
      <c r="D6" s="23">
        <v>532</v>
      </c>
      <c r="E6" s="11">
        <f>D6/$E$29</f>
        <v>8.110751395559973E-2</v>
      </c>
      <c r="F6" s="11">
        <f>E6*$E$36/$E$26</f>
        <v>2.1844041913973195E-3</v>
      </c>
      <c r="G6" s="8">
        <f>(F6*$E$29)/10</f>
        <v>1.4327933050192343</v>
      </c>
    </row>
    <row r="7" spans="2:7" x14ac:dyDescent="0.25">
      <c r="B7" s="3">
        <v>2</v>
      </c>
      <c r="C7" s="2" t="s">
        <v>86</v>
      </c>
      <c r="D7" s="23">
        <v>1031</v>
      </c>
      <c r="E7" s="11">
        <f>D7/$E$29</f>
        <v>0.15718392272222428</v>
      </c>
      <c r="F7" s="11">
        <f>E7*$E$36/$E$26</f>
        <v>4.2333096265613464E-3</v>
      </c>
      <c r="G7" s="8">
        <f>(F7*$E$29)/10</f>
        <v>2.7767103335993051</v>
      </c>
    </row>
    <row r="8" spans="2:7" x14ac:dyDescent="0.25">
      <c r="B8" s="3">
        <v>3</v>
      </c>
      <c r="C8" s="2" t="s">
        <v>75</v>
      </c>
      <c r="D8" s="23">
        <v>1997.2670000000001</v>
      </c>
      <c r="E8" s="11">
        <f>D8/$E$29</f>
        <v>0.30449879901420829</v>
      </c>
      <c r="F8" s="11">
        <f>E8*$E$36/$E$26</f>
        <v>8.2008240716908831E-3</v>
      </c>
      <c r="G8" s="8">
        <f>(F8*$E$29)/10</f>
        <v>5.3790804246914492</v>
      </c>
    </row>
    <row r="9" spans="2:7" x14ac:dyDescent="0.25">
      <c r="B9" s="3">
        <v>4</v>
      </c>
      <c r="C9" s="2" t="s">
        <v>0</v>
      </c>
      <c r="D9" s="23">
        <v>215</v>
      </c>
      <c r="E9" s="11">
        <f>D9/$E$29</f>
        <v>3.2778412594838234E-2</v>
      </c>
      <c r="F9" s="11">
        <f>E9*$E$36/$E$26</f>
        <v>8.8279492697448058E-4</v>
      </c>
      <c r="G9" s="8">
        <f>(F9*$E$29)/10</f>
        <v>0.57904240710363786</v>
      </c>
    </row>
    <row r="10" spans="2:7" x14ac:dyDescent="0.25">
      <c r="B10" s="3">
        <v>5</v>
      </c>
      <c r="C10" s="2" t="s">
        <v>1</v>
      </c>
      <c r="D10" s="23">
        <v>121</v>
      </c>
      <c r="E10" s="11">
        <f>D10/$E$29</f>
        <v>1.844738569290896E-2</v>
      </c>
      <c r="F10" s="11">
        <f>E10*$E$36/$E$26</f>
        <v>4.9682877285540537E-4</v>
      </c>
      <c r="G10" s="8">
        <f>(F10*$E$29)/10</f>
        <v>0.32587968027693109</v>
      </c>
    </row>
    <row r="11" spans="2:7" x14ac:dyDescent="0.25">
      <c r="B11" s="3">
        <v>6</v>
      </c>
      <c r="C11" s="2" t="s">
        <v>82</v>
      </c>
      <c r="D11" s="23">
        <v>194</v>
      </c>
      <c r="E11" s="11">
        <f>D11/$E$29</f>
        <v>2.9576800201854037E-2</v>
      </c>
      <c r="F11" s="11">
        <f>E11*$E$36/$E$26</f>
        <v>7.9656844573511277E-4</v>
      </c>
      <c r="G11" s="8">
        <f>(F11*$E$29)/10</f>
        <v>0.52248477664235238</v>
      </c>
    </row>
    <row r="12" spans="2:7" x14ac:dyDescent="0.25">
      <c r="B12" s="3">
        <v>7</v>
      </c>
      <c r="C12" s="2" t="s">
        <v>76</v>
      </c>
      <c r="D12" s="23">
        <v>44</v>
      </c>
      <c r="E12" s="11">
        <f>D12/$E$29</f>
        <v>6.7081402519668949E-3</v>
      </c>
      <c r="F12" s="11">
        <f>E12*$E$36/$E$26</f>
        <v>1.8066500831105648E-4</v>
      </c>
      <c r="G12" s="8">
        <f>(F12*$E$29)/10</f>
        <v>0.11850170191888403</v>
      </c>
    </row>
    <row r="13" spans="2:7" x14ac:dyDescent="0.25">
      <c r="B13" s="3">
        <v>8</v>
      </c>
      <c r="C13" s="2" t="s">
        <v>77</v>
      </c>
      <c r="D13" s="23">
        <v>133</v>
      </c>
      <c r="E13" s="11">
        <f>D13/$E$29</f>
        <v>2.0276878488899933E-2</v>
      </c>
      <c r="F13" s="11">
        <f>E13*$E$36/$E$26</f>
        <v>5.4610104784932987E-4</v>
      </c>
      <c r="G13" s="8">
        <f>(F13*$E$29)/10</f>
        <v>0.35819832625480857</v>
      </c>
    </row>
    <row r="14" spans="2:7" x14ac:dyDescent="0.25">
      <c r="B14" s="3">
        <v>9</v>
      </c>
      <c r="C14" s="2" t="s">
        <v>5</v>
      </c>
      <c r="D14" s="23">
        <v>61</v>
      </c>
      <c r="E14" s="11">
        <f>D14/$E$29</f>
        <v>9.2999217129541047E-3</v>
      </c>
      <c r="F14" s="11">
        <f>E14*$E$36/$E$26</f>
        <v>2.5046739788578285E-4</v>
      </c>
      <c r="G14" s="8">
        <f>(F14*$E$29)/10</f>
        <v>0.16428645038754375</v>
      </c>
    </row>
    <row r="15" spans="2:7" x14ac:dyDescent="0.25">
      <c r="B15" s="3">
        <v>10</v>
      </c>
      <c r="C15" s="2" t="s">
        <v>87</v>
      </c>
      <c r="D15" s="23">
        <v>16</v>
      </c>
      <c r="E15" s="11">
        <f>D15/$E$29</f>
        <v>2.4393237279879618E-3</v>
      </c>
      <c r="F15" s="11">
        <f>E15*$E$36/$E$26</f>
        <v>6.5696366658565993E-5</v>
      </c>
      <c r="G15" s="8">
        <f>(F15*$E$29)/10</f>
        <v>4.3091527970503279E-2</v>
      </c>
    </row>
    <row r="16" spans="2:7" x14ac:dyDescent="0.25">
      <c r="B16" s="3">
        <v>11</v>
      </c>
      <c r="C16" s="2" t="s">
        <v>7</v>
      </c>
      <c r="D16" s="23">
        <v>4</v>
      </c>
      <c r="E16" s="11">
        <f>D16/$E$29</f>
        <v>6.0983093199699044E-4</v>
      </c>
      <c r="F16" s="11">
        <f>E16*$E$36/$E$26</f>
        <v>1.6424091664641498E-5</v>
      </c>
      <c r="G16" s="8">
        <f>(F16*$E$29)/10</f>
        <v>1.077288199262582E-2</v>
      </c>
    </row>
    <row r="17" spans="2:7" x14ac:dyDescent="0.25">
      <c r="B17" s="3">
        <v>12</v>
      </c>
      <c r="C17" s="2" t="s">
        <v>9</v>
      </c>
      <c r="D17" s="23">
        <v>20</v>
      </c>
      <c r="E17" s="11">
        <f>D17/$E$29</f>
        <v>3.0491546599849522E-3</v>
      </c>
      <c r="F17" s="11">
        <f>E17*$E$36/$E$26</f>
        <v>8.2120458323207504E-5</v>
      </c>
      <c r="G17" s="8">
        <f>(F17*$E$29)/10</f>
        <v>5.3864409963129113E-2</v>
      </c>
    </row>
    <row r="18" spans="2:7" x14ac:dyDescent="0.25">
      <c r="B18" s="3">
        <v>13</v>
      </c>
      <c r="C18" s="2" t="s">
        <v>44</v>
      </c>
      <c r="D18" s="23">
        <v>906</v>
      </c>
      <c r="E18" s="11">
        <f>D18/$E$29</f>
        <v>0.13812670609731834</v>
      </c>
      <c r="F18" s="11">
        <f>E18*$E$36/$E$26</f>
        <v>3.7200567620412997E-3</v>
      </c>
      <c r="G18" s="8">
        <f>(F18*$E$29)/10</f>
        <v>2.4400577713297484</v>
      </c>
    </row>
    <row r="19" spans="2:7" x14ac:dyDescent="0.25">
      <c r="B19" s="3">
        <v>14</v>
      </c>
      <c r="C19" s="2" t="s">
        <v>14</v>
      </c>
      <c r="D19" s="23">
        <v>4</v>
      </c>
      <c r="E19" s="11">
        <f>D19/$E$29</f>
        <v>6.0983093199699044E-4</v>
      </c>
      <c r="F19" s="11">
        <f>E19*$E$36/$E$26</f>
        <v>1.6424091664641498E-5</v>
      </c>
      <c r="G19" s="8">
        <f>(F19*$E$29)/10</f>
        <v>1.077288199262582E-2</v>
      </c>
    </row>
    <row r="20" spans="2:7" x14ac:dyDescent="0.25">
      <c r="B20" s="3">
        <v>15</v>
      </c>
      <c r="C20" s="2" t="s">
        <v>19</v>
      </c>
      <c r="D20" s="23">
        <v>8</v>
      </c>
      <c r="E20" s="11">
        <f>D20/$E$29</f>
        <v>1.2196618639939809E-3</v>
      </c>
      <c r="F20" s="11">
        <f>E20*$E$36/$E$26</f>
        <v>3.2848183329282996E-5</v>
      </c>
      <c r="G20" s="8">
        <f>(F20*$E$29)/10</f>
        <v>2.154576398525164E-2</v>
      </c>
    </row>
    <row r="21" spans="2:7" x14ac:dyDescent="0.25">
      <c r="B21" s="3">
        <v>16</v>
      </c>
      <c r="C21" s="2" t="s">
        <v>90</v>
      </c>
      <c r="D21" s="23">
        <v>90</v>
      </c>
      <c r="E21" s="11">
        <f>D21/$E$29</f>
        <v>1.3721195969932284E-2</v>
      </c>
      <c r="F21" s="11">
        <f>E21*$E$36/$E$26</f>
        <v>3.6954206245443376E-4</v>
      </c>
      <c r="G21" s="8">
        <f>(F21*$E$29)/10</f>
        <v>0.24238984483408096</v>
      </c>
    </row>
    <row r="22" spans="2:7" x14ac:dyDescent="0.25">
      <c r="B22" s="3">
        <v>17</v>
      </c>
      <c r="C22" s="2" t="s">
        <v>79</v>
      </c>
      <c r="D22" s="23">
        <v>816</v>
      </c>
      <c r="E22" s="11">
        <f>D22/$E$29</f>
        <v>0.12440551012738604</v>
      </c>
      <c r="F22" s="11">
        <f>E22*$E$36/$E$26</f>
        <v>3.3505146995868661E-3</v>
      </c>
      <c r="G22" s="8">
        <f>(F22*$E$29)/10</f>
        <v>2.1976679264956678</v>
      </c>
    </row>
    <row r="23" spans="2:7" x14ac:dyDescent="0.25">
      <c r="B23" s="3">
        <v>18</v>
      </c>
      <c r="C23" s="2" t="s">
        <v>88</v>
      </c>
      <c r="D23" s="23">
        <v>213</v>
      </c>
      <c r="E23" s="11">
        <f>D23/$E$29</f>
        <v>3.2473497128839741E-2</v>
      </c>
      <c r="F23" s="11">
        <f>E23*$E$36/$E$26</f>
        <v>8.7458288114215983E-4</v>
      </c>
      <c r="G23" s="8">
        <f>(F23*$E$29)/10</f>
        <v>0.57365596610732494</v>
      </c>
    </row>
    <row r="24" spans="2:7" x14ac:dyDescent="0.25">
      <c r="B24" s="3">
        <v>19</v>
      </c>
      <c r="C24" s="2" t="s">
        <v>24</v>
      </c>
      <c r="D24" s="23">
        <v>22</v>
      </c>
      <c r="E24" s="11">
        <f>D24/$E$29</f>
        <v>3.3540701259834474E-3</v>
      </c>
      <c r="F24" s="11">
        <f>E24*$E$36/$E$26</f>
        <v>9.033250415552824E-5</v>
      </c>
      <c r="G24" s="8">
        <f>(F24*$E$29)/10</f>
        <v>5.9250850959442013E-2</v>
      </c>
    </row>
    <row r="25" spans="2:7" x14ac:dyDescent="0.25">
      <c r="B25" s="3">
        <v>20</v>
      </c>
      <c r="C25" s="2" t="s">
        <v>51</v>
      </c>
      <c r="D25" s="23">
        <v>5</v>
      </c>
      <c r="E25" s="11">
        <f>D25/$E$29</f>
        <v>7.6228866499623805E-4</v>
      </c>
      <c r="F25" s="11">
        <f>E25*$E$36/$E$26</f>
        <v>2.0530114580801876E-5</v>
      </c>
      <c r="G25" s="8">
        <f>(F25*$E$29)/10</f>
        <v>1.3466102490782278E-2</v>
      </c>
    </row>
    <row r="26" spans="2:7" ht="24.75" customHeight="1" x14ac:dyDescent="0.25">
      <c r="B26" s="3"/>
      <c r="C26" s="4" t="s">
        <v>32</v>
      </c>
      <c r="D26" s="7">
        <f>SUM(D6:D25)</f>
        <v>6432.2669999999998</v>
      </c>
      <c r="E26" s="13">
        <f>D26/$E$29</f>
        <v>0.98064884486587134</v>
      </c>
      <c r="F26" s="13">
        <f>SUM(F6:F25)</f>
        <v>2.6411035704862151E-2</v>
      </c>
      <c r="G26" s="9">
        <f>(F26*$E$29)/10</f>
        <v>17.323513334015331</v>
      </c>
    </row>
    <row r="28" spans="2:7" x14ac:dyDescent="0.25">
      <c r="B28" s="17" t="s">
        <v>66</v>
      </c>
      <c r="C28" s="18"/>
    </row>
    <row r="29" spans="2:7" ht="23.25" customHeight="1" x14ac:dyDescent="0.25">
      <c r="B29" s="3">
        <v>1</v>
      </c>
      <c r="C29" s="2" t="s">
        <v>54</v>
      </c>
      <c r="D29" s="3" t="s">
        <v>55</v>
      </c>
      <c r="E29" s="21">
        <v>6559.1950000000006</v>
      </c>
    </row>
    <row r="30" spans="2:7" ht="23.25" customHeight="1" x14ac:dyDescent="0.25">
      <c r="B30" s="3">
        <v>2</v>
      </c>
      <c r="C30" s="2" t="s">
        <v>56</v>
      </c>
      <c r="D30" s="3" t="s">
        <v>57</v>
      </c>
      <c r="E30" s="22">
        <v>0.5</v>
      </c>
    </row>
    <row r="31" spans="2:7" ht="23.25" customHeight="1" x14ac:dyDescent="0.25">
      <c r="B31" s="3">
        <v>3</v>
      </c>
      <c r="C31" s="2" t="s">
        <v>58</v>
      </c>
      <c r="D31" s="3" t="s">
        <v>59</v>
      </c>
      <c r="E31" s="6">
        <f>D26</f>
        <v>6432.2669999999998</v>
      </c>
    </row>
    <row r="32" spans="2:7" ht="23.25" customHeight="1" x14ac:dyDescent="0.25">
      <c r="B32" s="3">
        <v>4</v>
      </c>
      <c r="C32" s="2" t="s">
        <v>56</v>
      </c>
      <c r="D32" s="3" t="s">
        <v>59</v>
      </c>
      <c r="E32" s="6">
        <f>E29*E30</f>
        <v>3279.5975000000003</v>
      </c>
    </row>
    <row r="33" spans="2:17" ht="30" x14ac:dyDescent="0.25">
      <c r="B33" s="3">
        <v>5</v>
      </c>
      <c r="C33" s="14" t="s">
        <v>60</v>
      </c>
      <c r="D33" s="3" t="s">
        <v>59</v>
      </c>
      <c r="E33" s="6">
        <f>E31-E32</f>
        <v>3152.6694999999995</v>
      </c>
    </row>
    <row r="34" spans="2:17" ht="23.25" customHeight="1" x14ac:dyDescent="0.25">
      <c r="B34" s="3">
        <v>6</v>
      </c>
      <c r="C34" s="2" t="s">
        <v>70</v>
      </c>
      <c r="D34" s="3" t="s">
        <v>62</v>
      </c>
      <c r="E34" s="23">
        <v>54948.713571198408</v>
      </c>
      <c r="P34">
        <v>5858</v>
      </c>
      <c r="Q34">
        <v>52289.303570019722</v>
      </c>
    </row>
    <row r="35" spans="2:17" ht="23.25" customHeight="1" x14ac:dyDescent="0.25">
      <c r="B35" s="3">
        <v>7</v>
      </c>
      <c r="C35" s="2" t="s">
        <v>63</v>
      </c>
      <c r="D35" s="3" t="s">
        <v>64</v>
      </c>
      <c r="E35" s="8">
        <f>(E34*E33)/10^7</f>
        <v>17.323513334015328</v>
      </c>
      <c r="P35">
        <v>574.26700000000005</v>
      </c>
      <c r="Q35">
        <v>82076.902700827544</v>
      </c>
    </row>
    <row r="36" spans="2:17" ht="23.25" customHeight="1" x14ac:dyDescent="0.25">
      <c r="B36" s="3">
        <v>8</v>
      </c>
      <c r="C36" s="2" t="s">
        <v>63</v>
      </c>
      <c r="D36" s="3" t="s">
        <v>65</v>
      </c>
      <c r="E36" s="11">
        <f>(E35*10^7)/(E29*10^6)</f>
        <v>2.6411035704862144E-2</v>
      </c>
      <c r="P36">
        <f>SUM(P34:P35)</f>
        <v>6432.2669999999998</v>
      </c>
      <c r="Q36">
        <f>(P34*Q34+P35*Q35)/P36</f>
        <v>54948.713571198408</v>
      </c>
    </row>
  </sheetData>
  <mergeCells count="2">
    <mergeCell ref="B3:G3"/>
    <mergeCell ref="B28:C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7"/>
  <sheetViews>
    <sheetView topLeftCell="A10" workbookViewId="0">
      <selection activeCell="M35" sqref="M35"/>
    </sheetView>
  </sheetViews>
  <sheetFormatPr defaultRowHeight="15" x14ac:dyDescent="0.25"/>
  <cols>
    <col min="2" max="2" width="4.28515625" bestFit="1" customWidth="1"/>
    <col min="3" max="3" width="55.5703125" bestFit="1" customWidth="1"/>
    <col min="4" max="4" width="14.28515625" bestFit="1" customWidth="1"/>
    <col min="5" max="5" width="13.85546875" customWidth="1"/>
    <col min="6" max="7" width="13.28515625" customWidth="1"/>
    <col min="15" max="15" width="13" bestFit="1" customWidth="1"/>
    <col min="16" max="16" width="12.85546875" bestFit="1" customWidth="1"/>
  </cols>
  <sheetData>
    <row r="3" spans="2:7" ht="20.25" x14ac:dyDescent="0.25">
      <c r="B3" s="20" t="s">
        <v>71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91</v>
      </c>
      <c r="D6" s="26">
        <v>732.75</v>
      </c>
      <c r="E6" s="24">
        <f>D6/$E$30</f>
        <v>8.7089347430694894E-2</v>
      </c>
      <c r="F6" s="24">
        <f>E6*$E$37/$E$27</f>
        <v>4.1874340581399948E-3</v>
      </c>
      <c r="G6" s="24">
        <f>(F6*$E$30)/10</f>
        <v>3.5232119617658717</v>
      </c>
    </row>
    <row r="7" spans="2:7" x14ac:dyDescent="0.25">
      <c r="B7" s="3">
        <v>2</v>
      </c>
      <c r="C7" s="2" t="s">
        <v>41</v>
      </c>
      <c r="D7" s="26">
        <v>0</v>
      </c>
      <c r="E7" s="24">
        <f>D7/$E$30</f>
        <v>0</v>
      </c>
      <c r="F7" s="24">
        <f>E7*$E$37/$E$27</f>
        <v>0</v>
      </c>
      <c r="G7" s="24">
        <f>(F7*$E$30)/10</f>
        <v>0</v>
      </c>
    </row>
    <row r="8" spans="2:7" x14ac:dyDescent="0.25">
      <c r="B8" s="3">
        <v>3</v>
      </c>
      <c r="C8" s="2" t="s">
        <v>92</v>
      </c>
      <c r="D8" s="26">
        <v>0</v>
      </c>
      <c r="E8" s="24">
        <f>D8/$E$30</f>
        <v>0</v>
      </c>
      <c r="F8" s="24">
        <f>E8*$E$37/$E$27</f>
        <v>0</v>
      </c>
      <c r="G8" s="24">
        <f>(F8*$E$30)/10</f>
        <v>0</v>
      </c>
    </row>
    <row r="9" spans="2:7" x14ac:dyDescent="0.25">
      <c r="B9" s="3">
        <v>4</v>
      </c>
      <c r="C9" s="2" t="s">
        <v>93</v>
      </c>
      <c r="D9" s="26">
        <v>0</v>
      </c>
      <c r="E9" s="24">
        <f>D9/$E$30</f>
        <v>0</v>
      </c>
      <c r="F9" s="24">
        <f>E9*$E$37/$E$27</f>
        <v>0</v>
      </c>
      <c r="G9" s="24">
        <f>(F9*$E$30)/10</f>
        <v>0</v>
      </c>
    </row>
    <row r="10" spans="2:7" x14ac:dyDescent="0.25">
      <c r="B10" s="3">
        <v>5</v>
      </c>
      <c r="C10" s="2" t="s">
        <v>94</v>
      </c>
      <c r="D10" s="26">
        <v>24415.58</v>
      </c>
      <c r="E10" s="24">
        <f>D10/$E$30</f>
        <v>2.9018586548508027</v>
      </c>
      <c r="F10" s="24">
        <f>E10*$E$37/$E$27</f>
        <v>0.1395273029563176</v>
      </c>
      <c r="G10" s="24">
        <f>(F10*$E$30)/10</f>
        <v>117.39510543766851</v>
      </c>
    </row>
    <row r="11" spans="2:7" x14ac:dyDescent="0.25">
      <c r="B11" s="3">
        <v>6</v>
      </c>
      <c r="C11" s="2" t="s">
        <v>95</v>
      </c>
      <c r="D11" s="26">
        <v>201</v>
      </c>
      <c r="E11" s="24">
        <f>D11/$E$30</f>
        <v>2.388940134229911E-2</v>
      </c>
      <c r="F11" s="24">
        <f>E11*$E$37/$E$27</f>
        <v>1.1486513076576445E-3</v>
      </c>
      <c r="G11" s="24">
        <f>(F11*$E$30)/10</f>
        <v>0.96644913587845804</v>
      </c>
    </row>
    <row r="12" spans="2:7" x14ac:dyDescent="0.25">
      <c r="B12" s="3">
        <v>7</v>
      </c>
      <c r="C12" s="2" t="s">
        <v>96</v>
      </c>
      <c r="D12" s="26">
        <v>9511.3580000000002</v>
      </c>
      <c r="E12" s="24">
        <f>D12/$E$30</f>
        <v>1.1304509879218279</v>
      </c>
      <c r="F12" s="24">
        <f>E12*$E$37/$E$27</f>
        <v>5.4354397036318405E-2</v>
      </c>
      <c r="G12" s="24">
        <f>(F12*$E$30)/10</f>
        <v>45.732555821545574</v>
      </c>
    </row>
    <row r="13" spans="2:7" x14ac:dyDescent="0.25">
      <c r="B13" s="3">
        <v>8</v>
      </c>
      <c r="C13" s="2" t="s">
        <v>97</v>
      </c>
      <c r="D13" s="26">
        <v>0</v>
      </c>
      <c r="E13" s="24">
        <f>D13/$E$30</f>
        <v>0</v>
      </c>
      <c r="F13" s="24">
        <f>E13*$E$37/$E$27</f>
        <v>0</v>
      </c>
      <c r="G13" s="24">
        <f>(F13*$E$30)/10</f>
        <v>0</v>
      </c>
    </row>
    <row r="14" spans="2:7" x14ac:dyDescent="0.25">
      <c r="B14" s="3">
        <v>9</v>
      </c>
      <c r="C14" s="2" t="s">
        <v>98</v>
      </c>
      <c r="D14" s="26">
        <v>926.38200000000006</v>
      </c>
      <c r="E14" s="24">
        <f>D14/$E$30</f>
        <v>0.11010304176259571</v>
      </c>
      <c r="F14" s="24">
        <f>E14*$E$37/$E$27</f>
        <v>5.2939795805497722E-3</v>
      </c>
      <c r="G14" s="24">
        <f>(F14*$E$30)/10</f>
        <v>4.4542342457380997</v>
      </c>
    </row>
    <row r="15" spans="2:7" x14ac:dyDescent="0.25">
      <c r="B15" s="3">
        <v>10</v>
      </c>
      <c r="C15" s="2" t="s">
        <v>99</v>
      </c>
      <c r="D15" s="26">
        <v>203.62799999999999</v>
      </c>
      <c r="E15" s="24">
        <f>D15/$E$30</f>
        <v>2.4201746350893946E-2</v>
      </c>
      <c r="F15" s="24">
        <f>E15*$E$37/$E$27</f>
        <v>1.1636694949040342E-3</v>
      </c>
      <c r="G15" s="24">
        <f>(F15*$E$30)/10</f>
        <v>0.97908509771471997</v>
      </c>
    </row>
    <row r="16" spans="2:7" x14ac:dyDescent="0.25">
      <c r="B16" s="3">
        <v>11</v>
      </c>
      <c r="C16" s="2" t="s">
        <v>100</v>
      </c>
      <c r="D16" s="26">
        <v>299.99</v>
      </c>
      <c r="E16" s="24">
        <f>D16/$E$30</f>
        <v>3.5654634371523934E-2</v>
      </c>
      <c r="F16" s="24">
        <f>E16*$E$37/$E$27</f>
        <v>1.7143477899712282E-3</v>
      </c>
      <c r="G16" s="24">
        <f>(F16*$E$30)/10</f>
        <v>1.4424133147869589</v>
      </c>
    </row>
    <row r="17" spans="2:7" x14ac:dyDescent="0.25">
      <c r="B17" s="3">
        <v>12</v>
      </c>
      <c r="C17" s="2" t="s">
        <v>101</v>
      </c>
      <c r="D17" s="26">
        <v>0</v>
      </c>
      <c r="E17" s="24">
        <f>D17/$E$30</f>
        <v>0</v>
      </c>
      <c r="F17" s="24">
        <f>E17*$E$37/$E$27</f>
        <v>0</v>
      </c>
      <c r="G17" s="24">
        <f>(F17*$E$30)/10</f>
        <v>0</v>
      </c>
    </row>
    <row r="18" spans="2:7" x14ac:dyDescent="0.25">
      <c r="B18" s="3">
        <v>13</v>
      </c>
      <c r="C18" s="2" t="s">
        <v>102</v>
      </c>
      <c r="D18" s="26">
        <v>1464.3220000000001</v>
      </c>
      <c r="E18" s="24">
        <f>D18/$E$30</f>
        <v>0.17403868633013991</v>
      </c>
      <c r="F18" s="24">
        <f>E18*$E$37/$E$27</f>
        <v>8.3681362195614818E-3</v>
      </c>
      <c r="G18" s="24">
        <f>(F18*$E$30)/10</f>
        <v>7.0407598584468456</v>
      </c>
    </row>
    <row r="19" spans="2:7" x14ac:dyDescent="0.25">
      <c r="B19" s="3">
        <v>14</v>
      </c>
      <c r="C19" s="2" t="s">
        <v>103</v>
      </c>
      <c r="D19" s="26">
        <v>45</v>
      </c>
      <c r="E19" s="24">
        <f>D19/$E$30</f>
        <v>5.3483734348430843E-3</v>
      </c>
      <c r="F19" s="24">
        <f>E19*$E$37/$E$27</f>
        <v>2.5716074052036815E-4</v>
      </c>
      <c r="G19" s="24">
        <f>(F19*$E$30)/10</f>
        <v>0.21636920952502794</v>
      </c>
    </row>
    <row r="20" spans="2:7" x14ac:dyDescent="0.25">
      <c r="B20" s="3">
        <v>15</v>
      </c>
      <c r="C20" s="2" t="s">
        <v>104</v>
      </c>
      <c r="D20" s="26">
        <v>0</v>
      </c>
      <c r="E20" s="24">
        <f>D20/$E$30</f>
        <v>0</v>
      </c>
      <c r="F20" s="24">
        <f>E20*$E$37/$E$27</f>
        <v>0</v>
      </c>
      <c r="G20" s="24">
        <f>(F20*$E$30)/10</f>
        <v>0</v>
      </c>
    </row>
    <row r="21" spans="2:7" x14ac:dyDescent="0.25">
      <c r="B21" s="3">
        <v>16</v>
      </c>
      <c r="C21" s="2" t="s">
        <v>105</v>
      </c>
      <c r="D21" s="26">
        <v>0</v>
      </c>
      <c r="E21" s="24">
        <f>D21/$E$30</f>
        <v>0</v>
      </c>
      <c r="F21" s="24">
        <f>E21*$E$37/$E$27</f>
        <v>0</v>
      </c>
      <c r="G21" s="24">
        <f>(F21*$E$30)/10</f>
        <v>0</v>
      </c>
    </row>
    <row r="22" spans="2:7" x14ac:dyDescent="0.25">
      <c r="B22" s="3">
        <v>17</v>
      </c>
      <c r="C22" s="2" t="s">
        <v>106</v>
      </c>
      <c r="D22" s="26">
        <v>0</v>
      </c>
      <c r="E22" s="24">
        <f>D22/$E$30</f>
        <v>0</v>
      </c>
      <c r="F22" s="24">
        <f>E22*$E$37/$E$27</f>
        <v>0</v>
      </c>
      <c r="G22" s="24">
        <f>(F22*$E$30)/10</f>
        <v>0</v>
      </c>
    </row>
    <row r="23" spans="2:7" x14ac:dyDescent="0.25">
      <c r="B23" s="3">
        <v>18</v>
      </c>
      <c r="C23" s="2" t="s">
        <v>107</v>
      </c>
      <c r="D23" s="26">
        <v>2133.27</v>
      </c>
      <c r="E23" s="24">
        <f>D23/$E$30</f>
        <v>0.25354499105217126</v>
      </c>
      <c r="F23" s="24">
        <f>E23*$E$37/$E$27</f>
        <v>1.2190962065108574E-2</v>
      </c>
      <c r="G23" s="24">
        <f>(F23*$E$30)/10</f>
        <v>10.257198746743475</v>
      </c>
    </row>
    <row r="24" spans="2:7" x14ac:dyDescent="0.25">
      <c r="B24" s="3">
        <v>19</v>
      </c>
      <c r="C24" s="2" t="s">
        <v>108</v>
      </c>
      <c r="D24" s="26">
        <v>106</v>
      </c>
      <c r="E24" s="24">
        <f>D24/$E$30</f>
        <v>1.2598390757630378E-2</v>
      </c>
      <c r="F24" s="24">
        <f>E24*$E$37/$E$27</f>
        <v>6.0575641100353399E-4</v>
      </c>
      <c r="G24" s="24">
        <f>(F24*$E$30)/10</f>
        <v>0.50966969354784364</v>
      </c>
    </row>
    <row r="25" spans="2:7" x14ac:dyDescent="0.25">
      <c r="B25" s="3">
        <v>20</v>
      </c>
      <c r="C25" s="2" t="s">
        <v>109</v>
      </c>
      <c r="D25" s="26">
        <v>0</v>
      </c>
      <c r="E25" s="24">
        <f>D25/$E$30</f>
        <v>0</v>
      </c>
      <c r="F25" s="24">
        <f>E25*$E$37/$E$27</f>
        <v>0</v>
      </c>
      <c r="G25" s="24">
        <f>(F25*$E$30)/10</f>
        <v>0</v>
      </c>
    </row>
    <row r="26" spans="2:7" x14ac:dyDescent="0.25">
      <c r="B26" s="3"/>
      <c r="C26" s="2"/>
      <c r="D26" s="26"/>
      <c r="E26" s="24"/>
      <c r="F26" s="24"/>
      <c r="G26" s="24"/>
    </row>
    <row r="27" spans="2:7" ht="24.75" customHeight="1" x14ac:dyDescent="0.25">
      <c r="B27" s="3"/>
      <c r="C27" s="4" t="s">
        <v>32</v>
      </c>
      <c r="D27" s="25">
        <f>SUM(D6:D26)</f>
        <v>40039.279999999992</v>
      </c>
      <c r="E27" s="25">
        <f>D27/$E$30</f>
        <v>4.7587782556054217</v>
      </c>
      <c r="F27" s="25">
        <f>SUM(F6:F26)</f>
        <v>0.22881179766005266</v>
      </c>
      <c r="G27" s="25">
        <f>(F27*$E$30)/10</f>
        <v>192.51705252336143</v>
      </c>
    </row>
    <row r="29" spans="2:7" x14ac:dyDescent="0.25">
      <c r="B29" s="17" t="s">
        <v>66</v>
      </c>
      <c r="C29" s="18"/>
    </row>
    <row r="30" spans="2:7" ht="23.25" customHeight="1" x14ac:dyDescent="0.25">
      <c r="B30" s="3">
        <v>1</v>
      </c>
      <c r="C30" s="2" t="s">
        <v>54</v>
      </c>
      <c r="D30" s="3" t="s">
        <v>55</v>
      </c>
      <c r="E30" s="21">
        <v>8413.7729999999992</v>
      </c>
    </row>
    <row r="31" spans="2:7" ht="23.25" customHeight="1" x14ac:dyDescent="0.25">
      <c r="B31" s="3">
        <v>2</v>
      </c>
      <c r="C31" s="2" t="s">
        <v>56</v>
      </c>
      <c r="D31" s="3" t="s">
        <v>57</v>
      </c>
      <c r="E31" s="22">
        <v>1</v>
      </c>
    </row>
    <row r="32" spans="2:7" ht="23.25" customHeight="1" x14ac:dyDescent="0.25">
      <c r="B32" s="3">
        <v>3</v>
      </c>
      <c r="C32" s="2" t="s">
        <v>58</v>
      </c>
      <c r="D32" s="3" t="s">
        <v>59</v>
      </c>
      <c r="E32" s="6">
        <f>D27</f>
        <v>40039.279999999992</v>
      </c>
    </row>
    <row r="33" spans="2:16" ht="23.25" customHeight="1" x14ac:dyDescent="0.25">
      <c r="B33" s="3">
        <v>4</v>
      </c>
      <c r="C33" s="2" t="s">
        <v>56</v>
      </c>
      <c r="D33" s="3" t="s">
        <v>59</v>
      </c>
      <c r="E33" s="6">
        <f>E30*E31</f>
        <v>8413.7729999999992</v>
      </c>
    </row>
    <row r="34" spans="2:16" ht="30" x14ac:dyDescent="0.25">
      <c r="B34" s="3">
        <v>5</v>
      </c>
      <c r="C34" s="14" t="s">
        <v>60</v>
      </c>
      <c r="D34" s="3" t="s">
        <v>59</v>
      </c>
      <c r="E34" s="6">
        <f>E32-E33</f>
        <v>31625.506999999991</v>
      </c>
      <c r="N34" s="27"/>
      <c r="O34" s="27" t="s">
        <v>111</v>
      </c>
      <c r="P34" s="27" t="s">
        <v>110</v>
      </c>
    </row>
    <row r="35" spans="2:16" ht="23.25" customHeight="1" x14ac:dyDescent="0.25">
      <c r="B35" s="3">
        <v>6</v>
      </c>
      <c r="C35" s="2" t="s">
        <v>70</v>
      </c>
      <c r="D35" s="3" t="s">
        <v>62</v>
      </c>
      <c r="E35" s="23">
        <v>60873.981411068409</v>
      </c>
      <c r="N35" s="27" t="s">
        <v>112</v>
      </c>
      <c r="O35" s="29">
        <v>58734.038747716913</v>
      </c>
      <c r="P35" s="29">
        <v>34010.339999999997</v>
      </c>
    </row>
    <row r="36" spans="2:16" ht="23.25" customHeight="1" x14ac:dyDescent="0.25">
      <c r="B36" s="3">
        <v>7</v>
      </c>
      <c r="C36" s="2" t="s">
        <v>63</v>
      </c>
      <c r="D36" s="3" t="s">
        <v>64</v>
      </c>
      <c r="E36" s="8">
        <f>(E35*E34)/10^7</f>
        <v>192.51705252336131</v>
      </c>
      <c r="N36" s="27" t="s">
        <v>113</v>
      </c>
      <c r="O36" s="29">
        <v>72947.6671378584</v>
      </c>
      <c r="P36" s="29">
        <v>6028</v>
      </c>
    </row>
    <row r="37" spans="2:16" ht="23.25" customHeight="1" x14ac:dyDescent="0.25">
      <c r="B37" s="3">
        <v>8</v>
      </c>
      <c r="C37" s="2" t="s">
        <v>63</v>
      </c>
      <c r="D37" s="3" t="s">
        <v>65</v>
      </c>
      <c r="E37" s="11">
        <f>(E36*10^7)/(E30*10^6)</f>
        <v>0.22881179766005258</v>
      </c>
      <c r="N37" s="27" t="s">
        <v>53</v>
      </c>
      <c r="O37" s="28">
        <f>(O35*P35+O36*P36)/P37</f>
        <v>60873.981411068409</v>
      </c>
      <c r="P37" s="28">
        <f>SUM(P35:P36)</f>
        <v>40038.339999999997</v>
      </c>
    </row>
  </sheetData>
  <mergeCells count="2">
    <mergeCell ref="B3:G3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7"/>
  <sheetViews>
    <sheetView topLeftCell="A4" workbookViewId="0">
      <selection activeCell="M35" sqref="M35"/>
    </sheetView>
  </sheetViews>
  <sheetFormatPr defaultRowHeight="15" x14ac:dyDescent="0.25"/>
  <cols>
    <col min="2" max="2" width="4.28515625" bestFit="1" customWidth="1"/>
    <col min="3" max="3" width="55.5703125" bestFit="1" customWidth="1"/>
    <col min="5" max="5" width="13.85546875" customWidth="1"/>
    <col min="6" max="7" width="13.28515625" customWidth="1"/>
    <col min="16" max="16" width="10" bestFit="1" customWidth="1"/>
    <col min="17" max="17" width="12.85546875" bestFit="1" customWidth="1"/>
  </cols>
  <sheetData>
    <row r="3" spans="2:7" ht="20.25" x14ac:dyDescent="0.25">
      <c r="B3" s="20" t="s">
        <v>69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91</v>
      </c>
      <c r="D6" s="23">
        <v>0</v>
      </c>
      <c r="E6" s="11">
        <f>D6/$E$29</f>
        <v>0</v>
      </c>
      <c r="F6" s="11">
        <f>E6*$E$36/$E$26</f>
        <v>0</v>
      </c>
      <c r="G6" s="8">
        <f>(F6*$E$29)/10</f>
        <v>0</v>
      </c>
    </row>
    <row r="7" spans="2:7" x14ac:dyDescent="0.25">
      <c r="B7" s="3">
        <v>2</v>
      </c>
      <c r="C7" s="2" t="s">
        <v>41</v>
      </c>
      <c r="D7" s="23">
        <v>18</v>
      </c>
      <c r="E7" s="11">
        <f>D7/$E$29</f>
        <v>1.9913445104550562E-3</v>
      </c>
      <c r="F7" s="11">
        <f>E7*$E$36/$E$26</f>
        <v>5.9103779036954527E-5</v>
      </c>
      <c r="G7" s="8">
        <f>(F7*$E$29)/10</f>
        <v>5.3424609206473739E-2</v>
      </c>
    </row>
    <row r="8" spans="2:7" x14ac:dyDescent="0.25">
      <c r="B8" s="3">
        <v>3</v>
      </c>
      <c r="C8" s="2" t="s">
        <v>92</v>
      </c>
      <c r="D8" s="23">
        <v>194</v>
      </c>
      <c r="E8" s="11">
        <f>D8/$E$29</f>
        <v>2.1462268612682276E-2</v>
      </c>
      <c r="F8" s="11">
        <f>E8*$E$36/$E$26</f>
        <v>6.3700739628717667E-4</v>
      </c>
      <c r="G8" s="8">
        <f>(F8*$E$29)/10</f>
        <v>0.57579856589199485</v>
      </c>
    </row>
    <row r="9" spans="2:7" x14ac:dyDescent="0.25">
      <c r="B9" s="3">
        <v>4</v>
      </c>
      <c r="C9" s="2" t="s">
        <v>93</v>
      </c>
      <c r="D9" s="23">
        <v>0</v>
      </c>
      <c r="E9" s="11">
        <f>D9/$E$29</f>
        <v>0</v>
      </c>
      <c r="F9" s="11">
        <f>E9*$E$36/$E$26</f>
        <v>0</v>
      </c>
      <c r="G9" s="8">
        <f>(F9*$E$29)/10</f>
        <v>0</v>
      </c>
    </row>
    <row r="10" spans="2:7" x14ac:dyDescent="0.25">
      <c r="B10" s="3">
        <v>5</v>
      </c>
      <c r="C10" s="2" t="s">
        <v>94</v>
      </c>
      <c r="D10" s="23">
        <v>7046.7200000000012</v>
      </c>
      <c r="E10" s="11">
        <f>D10/$E$29</f>
        <v>0.77958039937299206</v>
      </c>
      <c r="F10" s="11">
        <f>E10*$E$36/$E$26</f>
        <v>2.3138210100849349E-2</v>
      </c>
      <c r="G10" s="8">
        <f>(F10*$E$29)/10</f>
        <v>20.914903454857928</v>
      </c>
    </row>
    <row r="11" spans="2:7" x14ac:dyDescent="0.25">
      <c r="B11" s="3">
        <v>6</v>
      </c>
      <c r="C11" s="2" t="s">
        <v>95</v>
      </c>
      <c r="D11" s="23">
        <v>0</v>
      </c>
      <c r="E11" s="11">
        <f>D11/$E$29</f>
        <v>0</v>
      </c>
      <c r="F11" s="11">
        <f>E11*$E$36/$E$26</f>
        <v>0</v>
      </c>
      <c r="G11" s="8">
        <f>(F11*$E$29)/10</f>
        <v>0</v>
      </c>
    </row>
    <row r="12" spans="2:7" x14ac:dyDescent="0.25">
      <c r="B12" s="3">
        <v>7</v>
      </c>
      <c r="C12" s="2" t="s">
        <v>96</v>
      </c>
      <c r="D12" s="23">
        <v>7188.9179999999997</v>
      </c>
      <c r="E12" s="11">
        <f>D12/$E$29</f>
        <v>0.7953117997450857</v>
      </c>
      <c r="F12" s="11">
        <f>E12*$E$36/$E$26</f>
        <v>2.3605123388154726E-2</v>
      </c>
      <c r="G12" s="8">
        <f>(F12*$E$29)/10</f>
        <v>21.336951931521376</v>
      </c>
    </row>
    <row r="13" spans="2:7" x14ac:dyDescent="0.25">
      <c r="B13" s="3">
        <v>8</v>
      </c>
      <c r="C13" s="2" t="s">
        <v>97</v>
      </c>
      <c r="D13" s="23">
        <v>0</v>
      </c>
      <c r="E13" s="11">
        <f>D13/$E$29</f>
        <v>0</v>
      </c>
      <c r="F13" s="11">
        <f>E13*$E$36/$E$26</f>
        <v>0</v>
      </c>
      <c r="G13" s="8">
        <f>(F13*$E$29)/10</f>
        <v>0</v>
      </c>
    </row>
    <row r="14" spans="2:7" x14ac:dyDescent="0.25">
      <c r="B14" s="3">
        <v>9</v>
      </c>
      <c r="C14" s="2" t="s">
        <v>98</v>
      </c>
      <c r="D14" s="23">
        <v>815.54</v>
      </c>
      <c r="E14" s="11">
        <f>D14/$E$29</f>
        <v>9.0223394558695366E-2</v>
      </c>
      <c r="F14" s="11">
        <f>E14*$E$36/$E$26</f>
        <v>2.6778608864332165E-3</v>
      </c>
      <c r="G14" s="8">
        <f>(F14*$E$29)/10</f>
        <v>2.4205503217915334</v>
      </c>
    </row>
    <row r="15" spans="2:7" x14ac:dyDescent="0.25">
      <c r="B15" s="3">
        <v>10</v>
      </c>
      <c r="C15" s="2" t="s">
        <v>99</v>
      </c>
      <c r="D15" s="23">
        <v>389.4</v>
      </c>
      <c r="E15" s="11">
        <f>D15/$E$29</f>
        <v>4.3079419576177717E-2</v>
      </c>
      <c r="F15" s="11">
        <f>E15*$E$36/$E$26</f>
        <v>1.2786117531661163E-3</v>
      </c>
      <c r="G15" s="8">
        <f>(F15*$E$29)/10</f>
        <v>1.1557523791667152</v>
      </c>
    </row>
    <row r="16" spans="2:7" x14ac:dyDescent="0.25">
      <c r="B16" s="3">
        <v>11</v>
      </c>
      <c r="C16" s="2" t="s">
        <v>100</v>
      </c>
      <c r="D16" s="23">
        <v>39</v>
      </c>
      <c r="E16" s="11">
        <f>D16/$E$29</f>
        <v>4.3145797726526222E-3</v>
      </c>
      <c r="F16" s="11">
        <f>E16*$E$36/$E$26</f>
        <v>1.2805818791340149E-4</v>
      </c>
      <c r="G16" s="8">
        <f>(F16*$E$29)/10</f>
        <v>0.11575331994735978</v>
      </c>
    </row>
    <row r="17" spans="2:7" x14ac:dyDescent="0.25">
      <c r="B17" s="3">
        <v>12</v>
      </c>
      <c r="C17" s="2" t="s">
        <v>101</v>
      </c>
      <c r="D17" s="23">
        <v>0</v>
      </c>
      <c r="E17" s="11">
        <f>D17/$E$29</f>
        <v>0</v>
      </c>
      <c r="F17" s="11">
        <f>E17*$E$36/$E$26</f>
        <v>0</v>
      </c>
      <c r="G17" s="8">
        <f>(F17*$E$29)/10</f>
        <v>0</v>
      </c>
    </row>
    <row r="18" spans="2:7" x14ac:dyDescent="0.25">
      <c r="B18" s="3">
        <v>13</v>
      </c>
      <c r="C18" s="2" t="s">
        <v>102</v>
      </c>
      <c r="D18" s="23">
        <v>482.65</v>
      </c>
      <c r="E18" s="11">
        <f>D18/$E$29</f>
        <v>5.3395690442840718E-2</v>
      </c>
      <c r="F18" s="11">
        <f>E18*$E$36/$E$26</f>
        <v>1.5848021640103391E-3</v>
      </c>
      <c r="G18" s="8">
        <f>(F18*$E$29)/10</f>
        <v>1.4325215351946974</v>
      </c>
    </row>
    <row r="19" spans="2:7" x14ac:dyDescent="0.25">
      <c r="B19" s="3">
        <v>14</v>
      </c>
      <c r="C19" s="2" t="s">
        <v>103</v>
      </c>
      <c r="D19" s="23">
        <v>29</v>
      </c>
      <c r="E19" s="11">
        <f>D19/$E$29</f>
        <v>3.2082772668442575E-3</v>
      </c>
      <c r="F19" s="11">
        <f>E19*$E$36/$E$26</f>
        <v>9.522275511509341E-5</v>
      </c>
      <c r="G19" s="8">
        <f>(F19*$E$29)/10</f>
        <v>8.6072981499318815E-2</v>
      </c>
    </row>
    <row r="20" spans="2:7" x14ac:dyDescent="0.25">
      <c r="B20" s="3">
        <v>15</v>
      </c>
      <c r="C20" s="2" t="s">
        <v>104</v>
      </c>
      <c r="D20" s="23">
        <v>0</v>
      </c>
      <c r="E20" s="11">
        <f>D20/$E$29</f>
        <v>0</v>
      </c>
      <c r="F20" s="11">
        <f>E20*$E$36/$E$26</f>
        <v>0</v>
      </c>
      <c r="G20" s="8">
        <f>(F20*$E$29)/10</f>
        <v>0</v>
      </c>
    </row>
    <row r="21" spans="2:7" x14ac:dyDescent="0.25">
      <c r="B21" s="3">
        <v>16</v>
      </c>
      <c r="C21" s="2" t="s">
        <v>105</v>
      </c>
      <c r="D21" s="23">
        <v>0</v>
      </c>
      <c r="E21" s="11">
        <f>D21/$E$29</f>
        <v>0</v>
      </c>
      <c r="F21" s="11">
        <f>E21*$E$36/$E$26</f>
        <v>0</v>
      </c>
      <c r="G21" s="8">
        <f>(F21*$E$29)/10</f>
        <v>0</v>
      </c>
    </row>
    <row r="22" spans="2:7" x14ac:dyDescent="0.25">
      <c r="B22" s="3">
        <v>17</v>
      </c>
      <c r="C22" s="2" t="s">
        <v>106</v>
      </c>
      <c r="D22" s="23">
        <v>0</v>
      </c>
      <c r="E22" s="11">
        <f>D22/$E$29</f>
        <v>0</v>
      </c>
      <c r="F22" s="11">
        <f>E22*$E$36/$E$26</f>
        <v>0</v>
      </c>
      <c r="G22" s="8">
        <f>(F22*$E$29)/10</f>
        <v>0</v>
      </c>
    </row>
    <row r="23" spans="2:7" x14ac:dyDescent="0.25">
      <c r="B23" s="3">
        <v>18</v>
      </c>
      <c r="C23" s="2" t="s">
        <v>107</v>
      </c>
      <c r="D23" s="23">
        <v>1594.8220000000001</v>
      </c>
      <c r="E23" s="11">
        <f>D23/$E$29</f>
        <v>0.17643555749183079</v>
      </c>
      <c r="F23" s="11">
        <f>E23*$E$36/$E$26</f>
        <v>5.2366670606263281E-3</v>
      </c>
      <c r="G23" s="8">
        <f>(F23*$E$29)/10</f>
        <v>4.7334856724381593</v>
      </c>
    </row>
    <row r="24" spans="2:7" x14ac:dyDescent="0.25">
      <c r="B24" s="3">
        <v>19</v>
      </c>
      <c r="C24" s="2" t="s">
        <v>108</v>
      </c>
      <c r="D24" s="23">
        <v>67.400000000000006</v>
      </c>
      <c r="E24" s="11">
        <f>D24/$E$29</f>
        <v>7.4564788891483781E-3</v>
      </c>
      <c r="F24" s="11">
        <f>E24*$E$36/$E$26</f>
        <v>2.2131081706059643E-4</v>
      </c>
      <c r="G24" s="8">
        <f>(F24*$E$29)/10</f>
        <v>0.20004548113979617</v>
      </c>
    </row>
    <row r="25" spans="2:7" x14ac:dyDescent="0.25">
      <c r="B25" s="3">
        <v>20</v>
      </c>
      <c r="C25" s="2" t="s">
        <v>109</v>
      </c>
      <c r="D25" s="23">
        <v>34</v>
      </c>
      <c r="E25" s="11">
        <f>D25/$E$29</f>
        <v>3.7614285197484399E-3</v>
      </c>
      <c r="F25" s="11">
        <f>E25*$E$36/$E$26</f>
        <v>1.1164047151424744E-4</v>
      </c>
      <c r="G25" s="8">
        <f>(F25*$E$29)/10</f>
        <v>0.10091315072333928</v>
      </c>
    </row>
    <row r="26" spans="2:7" ht="24.75" customHeight="1" x14ac:dyDescent="0.25">
      <c r="B26" s="3"/>
      <c r="C26" s="4" t="s">
        <v>32</v>
      </c>
      <c r="D26" s="7">
        <f>SUM(D6:D25)</f>
        <v>17899.45</v>
      </c>
      <c r="E26" s="13">
        <f>D26/$E$29</f>
        <v>1.9802206387591534</v>
      </c>
      <c r="F26" s="13">
        <f>SUM(F6:F25)</f>
        <v>5.877361876016754E-2</v>
      </c>
      <c r="G26" s="9">
        <f>(F26*$E$29)/10</f>
        <v>53.126173403378687</v>
      </c>
    </row>
    <row r="28" spans="2:7" x14ac:dyDescent="0.25">
      <c r="B28" s="17" t="s">
        <v>66</v>
      </c>
      <c r="C28" s="18"/>
    </row>
    <row r="29" spans="2:7" ht="23.25" customHeight="1" x14ac:dyDescent="0.25">
      <c r="B29" s="3">
        <v>1</v>
      </c>
      <c r="C29" s="2" t="s">
        <v>54</v>
      </c>
      <c r="D29" s="3" t="s">
        <v>55</v>
      </c>
      <c r="E29" s="21">
        <v>9039.1190000000006</v>
      </c>
    </row>
    <row r="30" spans="2:7" ht="23.25" customHeight="1" x14ac:dyDescent="0.25">
      <c r="B30" s="3">
        <v>2</v>
      </c>
      <c r="C30" s="2" t="s">
        <v>56</v>
      </c>
      <c r="D30" s="3" t="s">
        <v>57</v>
      </c>
      <c r="E30" s="22">
        <v>1</v>
      </c>
    </row>
    <row r="31" spans="2:7" ht="23.25" customHeight="1" x14ac:dyDescent="0.25">
      <c r="B31" s="3">
        <v>3</v>
      </c>
      <c r="C31" s="2" t="s">
        <v>58</v>
      </c>
      <c r="D31" s="3" t="s">
        <v>59</v>
      </c>
      <c r="E31" s="6">
        <f>D26</f>
        <v>17899.45</v>
      </c>
    </row>
    <row r="32" spans="2:7" ht="23.25" customHeight="1" x14ac:dyDescent="0.25">
      <c r="B32" s="3">
        <v>4</v>
      </c>
      <c r="C32" s="2" t="s">
        <v>56</v>
      </c>
      <c r="D32" s="3" t="s">
        <v>59</v>
      </c>
      <c r="E32" s="6">
        <f>E29*E30</f>
        <v>9039.1190000000006</v>
      </c>
    </row>
    <row r="33" spans="2:17" ht="30" x14ac:dyDescent="0.25">
      <c r="B33" s="3">
        <v>5</v>
      </c>
      <c r="C33" s="14" t="s">
        <v>60</v>
      </c>
      <c r="D33" s="3" t="s">
        <v>59</v>
      </c>
      <c r="E33" s="6">
        <f>E31-E32</f>
        <v>8860.3310000000001</v>
      </c>
    </row>
    <row r="34" spans="2:17" ht="23.25" customHeight="1" x14ac:dyDescent="0.25">
      <c r="B34" s="3">
        <v>6</v>
      </c>
      <c r="C34" s="2" t="s">
        <v>70</v>
      </c>
      <c r="D34" s="3" t="s">
        <v>62</v>
      </c>
      <c r="E34" s="23">
        <v>59959.580972063777</v>
      </c>
      <c r="O34" s="27"/>
      <c r="P34" s="27" t="s">
        <v>111</v>
      </c>
      <c r="Q34" s="27" t="s">
        <v>110</v>
      </c>
    </row>
    <row r="35" spans="2:17" ht="23.25" customHeight="1" x14ac:dyDescent="0.25">
      <c r="B35" s="3">
        <v>7</v>
      </c>
      <c r="C35" s="2" t="s">
        <v>63</v>
      </c>
      <c r="D35" s="3" t="s">
        <v>64</v>
      </c>
      <c r="E35" s="8">
        <f>(E34*E33)/10^7</f>
        <v>53.126173403378687</v>
      </c>
      <c r="O35" s="27" t="s">
        <v>112</v>
      </c>
      <c r="P35" s="29">
        <v>53758.289700017005</v>
      </c>
      <c r="Q35" s="29">
        <v>13225.75</v>
      </c>
    </row>
    <row r="36" spans="2:17" ht="23.25" customHeight="1" x14ac:dyDescent="0.25">
      <c r="B36" s="3">
        <v>8</v>
      </c>
      <c r="C36" s="2" t="s">
        <v>63</v>
      </c>
      <c r="D36" s="3" t="s">
        <v>65</v>
      </c>
      <c r="E36" s="11">
        <f>(E35*10^7)/(E29*10^6)</f>
        <v>5.8773618760167547E-2</v>
      </c>
      <c r="O36" s="27" t="s">
        <v>113</v>
      </c>
      <c r="P36" s="29">
        <v>77509.4977427829</v>
      </c>
      <c r="Q36" s="29">
        <v>4673.34</v>
      </c>
    </row>
    <row r="37" spans="2:17" x14ac:dyDescent="0.25">
      <c r="O37" s="27" t="s">
        <v>53</v>
      </c>
      <c r="P37" s="28">
        <f>(P35*Q35+P36*Q36)/Q37</f>
        <v>59959.580972063777</v>
      </c>
      <c r="Q37" s="28">
        <f>SUM(Q35:Q36)</f>
        <v>17899.09</v>
      </c>
    </row>
  </sheetData>
  <mergeCells count="2">
    <mergeCell ref="B3:G3"/>
    <mergeCell ref="B28:C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6"/>
  <sheetViews>
    <sheetView topLeftCell="A10" workbookViewId="0">
      <selection activeCell="D6" sqref="D6:D25"/>
    </sheetView>
  </sheetViews>
  <sheetFormatPr defaultRowHeight="15" x14ac:dyDescent="0.25"/>
  <cols>
    <col min="2" max="2" width="4.28515625" bestFit="1" customWidth="1"/>
    <col min="3" max="3" width="55.5703125" bestFit="1" customWidth="1"/>
    <col min="4" max="4" width="14.28515625" bestFit="1" customWidth="1"/>
    <col min="5" max="5" width="13.85546875" customWidth="1"/>
    <col min="6" max="7" width="13.28515625" customWidth="1"/>
    <col min="15" max="15" width="13" bestFit="1" customWidth="1"/>
    <col min="16" max="16" width="12.85546875" bestFit="1" customWidth="1"/>
  </cols>
  <sheetData>
    <row r="3" spans="2:7" ht="20.25" x14ac:dyDescent="0.25">
      <c r="B3" s="20" t="s">
        <v>71</v>
      </c>
      <c r="C3" s="20"/>
      <c r="D3" s="20"/>
      <c r="E3" s="20"/>
      <c r="F3" s="20"/>
      <c r="G3" s="20"/>
    </row>
    <row r="5" spans="2:7" ht="90" x14ac:dyDescent="0.25">
      <c r="B5" s="5" t="s">
        <v>37</v>
      </c>
      <c r="C5" s="5" t="s">
        <v>38</v>
      </c>
      <c r="D5" s="5" t="s">
        <v>36</v>
      </c>
      <c r="E5" s="10" t="s">
        <v>42</v>
      </c>
      <c r="F5" s="10" t="s">
        <v>67</v>
      </c>
      <c r="G5" s="10" t="s">
        <v>68</v>
      </c>
    </row>
    <row r="6" spans="2:7" x14ac:dyDescent="0.25">
      <c r="B6" s="3">
        <v>1</v>
      </c>
      <c r="C6" s="2" t="s">
        <v>91</v>
      </c>
      <c r="D6" s="26">
        <v>0</v>
      </c>
      <c r="E6" s="24">
        <f>D6/$E$29</f>
        <v>0</v>
      </c>
      <c r="F6" s="24">
        <f>E6*$E$36/$E$26</f>
        <v>0</v>
      </c>
      <c r="G6" s="24">
        <f>(F6*$E$29)/10</f>
        <v>0</v>
      </c>
    </row>
    <row r="7" spans="2:7" x14ac:dyDescent="0.25">
      <c r="B7" s="3">
        <v>2</v>
      </c>
      <c r="C7" s="2" t="s">
        <v>41</v>
      </c>
      <c r="D7" s="26">
        <v>0</v>
      </c>
      <c r="E7" s="24">
        <f>D7/$E$29</f>
        <v>0</v>
      </c>
      <c r="F7" s="24">
        <f>E7*$E$36/$E$26</f>
        <v>0</v>
      </c>
      <c r="G7" s="24">
        <f>(F7*$E$29)/10</f>
        <v>0</v>
      </c>
    </row>
    <row r="8" spans="2:7" x14ac:dyDescent="0.25">
      <c r="B8" s="3">
        <v>3</v>
      </c>
      <c r="C8" s="2" t="s">
        <v>92</v>
      </c>
      <c r="D8" s="26">
        <v>0</v>
      </c>
      <c r="E8" s="24">
        <f>D8/$E$29</f>
        <v>0</v>
      </c>
      <c r="F8" s="24">
        <f>E8*$E$36/$E$26</f>
        <v>0</v>
      </c>
      <c r="G8" s="24">
        <f>(F8*$E$29)/10</f>
        <v>0</v>
      </c>
    </row>
    <row r="9" spans="2:7" x14ac:dyDescent="0.25">
      <c r="B9" s="3">
        <v>4</v>
      </c>
      <c r="C9" s="2" t="s">
        <v>93</v>
      </c>
      <c r="D9" s="26">
        <v>0</v>
      </c>
      <c r="E9" s="24">
        <f>D9/$E$29</f>
        <v>0</v>
      </c>
      <c r="F9" s="24">
        <f>E9*$E$36/$E$26</f>
        <v>0</v>
      </c>
      <c r="G9" s="24">
        <f>(F9*$E$29)/10</f>
        <v>0</v>
      </c>
    </row>
    <row r="10" spans="2:7" x14ac:dyDescent="0.25">
      <c r="B10" s="3">
        <v>5</v>
      </c>
      <c r="C10" s="2" t="s">
        <v>94</v>
      </c>
      <c r="D10" s="26">
        <v>438</v>
      </c>
      <c r="E10" s="24">
        <f>D10/$E$29</f>
        <v>6.5681533636818001E-2</v>
      </c>
      <c r="F10" s="24">
        <f>E10*$E$36/$E$26</f>
        <v>0</v>
      </c>
      <c r="G10" s="24">
        <f>(F10*$E$29)/10</f>
        <v>0</v>
      </c>
    </row>
    <row r="11" spans="2:7" x14ac:dyDescent="0.25">
      <c r="B11" s="3">
        <v>6</v>
      </c>
      <c r="C11" s="2" t="s">
        <v>95</v>
      </c>
      <c r="D11" s="26">
        <v>0</v>
      </c>
      <c r="E11" s="24">
        <f>D11/$E$29</f>
        <v>0</v>
      </c>
      <c r="F11" s="24">
        <f>E11*$E$36/$E$26</f>
        <v>0</v>
      </c>
      <c r="G11" s="24">
        <f>(F11*$E$29)/10</f>
        <v>0</v>
      </c>
    </row>
    <row r="12" spans="2:7" x14ac:dyDescent="0.25">
      <c r="B12" s="3">
        <v>7</v>
      </c>
      <c r="C12" s="2" t="s">
        <v>96</v>
      </c>
      <c r="D12" s="26">
        <v>1831</v>
      </c>
      <c r="E12" s="24">
        <f>D12/$E$29</f>
        <v>0.27457280385619581</v>
      </c>
      <c r="F12" s="24">
        <f>E12*$E$36/$E$26</f>
        <v>0</v>
      </c>
      <c r="G12" s="24">
        <f>(F12*$E$29)/10</f>
        <v>0</v>
      </c>
    </row>
    <row r="13" spans="2:7" x14ac:dyDescent="0.25">
      <c r="B13" s="3">
        <v>8</v>
      </c>
      <c r="C13" s="2" t="s">
        <v>97</v>
      </c>
      <c r="D13" s="26">
        <v>0</v>
      </c>
      <c r="E13" s="24">
        <f>D13/$E$29</f>
        <v>0</v>
      </c>
      <c r="F13" s="24">
        <f>E13*$E$36/$E$26</f>
        <v>0</v>
      </c>
      <c r="G13" s="24">
        <f>(F13*$E$29)/10</f>
        <v>0</v>
      </c>
    </row>
    <row r="14" spans="2:7" x14ac:dyDescent="0.25">
      <c r="B14" s="3">
        <v>9</v>
      </c>
      <c r="C14" s="2" t="s">
        <v>98</v>
      </c>
      <c r="D14" s="26">
        <v>8</v>
      </c>
      <c r="E14" s="24">
        <f>D14/$E$29</f>
        <v>1.1996627148277261E-3</v>
      </c>
      <c r="F14" s="24">
        <f>E14*$E$36/$E$26</f>
        <v>0</v>
      </c>
      <c r="G14" s="24">
        <f>(F14*$E$29)/10</f>
        <v>0</v>
      </c>
    </row>
    <row r="15" spans="2:7" x14ac:dyDescent="0.25">
      <c r="B15" s="3">
        <v>10</v>
      </c>
      <c r="C15" s="2" t="s">
        <v>99</v>
      </c>
      <c r="D15" s="26">
        <v>0</v>
      </c>
      <c r="E15" s="24">
        <f>D15/$E$29</f>
        <v>0</v>
      </c>
      <c r="F15" s="24">
        <f>E15*$E$36/$E$26</f>
        <v>0</v>
      </c>
      <c r="G15" s="24">
        <f>(F15*$E$29)/10</f>
        <v>0</v>
      </c>
    </row>
    <row r="16" spans="2:7" x14ac:dyDescent="0.25">
      <c r="B16" s="3">
        <v>11</v>
      </c>
      <c r="C16" s="2" t="s">
        <v>100</v>
      </c>
      <c r="D16" s="26">
        <v>0</v>
      </c>
      <c r="E16" s="24">
        <f>D16/$E$29</f>
        <v>0</v>
      </c>
      <c r="F16" s="24">
        <f>E16*$E$36/$E$26</f>
        <v>0</v>
      </c>
      <c r="G16" s="24">
        <f>(F16*$E$29)/10</f>
        <v>0</v>
      </c>
    </row>
    <row r="17" spans="2:7" x14ac:dyDescent="0.25">
      <c r="B17" s="3">
        <v>12</v>
      </c>
      <c r="C17" s="2" t="s">
        <v>101</v>
      </c>
      <c r="D17" s="26">
        <v>16</v>
      </c>
      <c r="E17" s="24">
        <f>D17/$E$29</f>
        <v>2.3993254296554522E-3</v>
      </c>
      <c r="F17" s="24">
        <f>E17*$E$36/$E$26</f>
        <v>0</v>
      </c>
      <c r="G17" s="24">
        <f>(F17*$E$29)/10</f>
        <v>0</v>
      </c>
    </row>
    <row r="18" spans="2:7" x14ac:dyDescent="0.25">
      <c r="B18" s="3">
        <v>13</v>
      </c>
      <c r="C18" s="2" t="s">
        <v>102</v>
      </c>
      <c r="D18" s="26">
        <v>76</v>
      </c>
      <c r="E18" s="24">
        <f>D18/$E$29</f>
        <v>1.1396795790863399E-2</v>
      </c>
      <c r="F18" s="24">
        <f>E18*$E$36/$E$26</f>
        <v>0</v>
      </c>
      <c r="G18" s="24">
        <f>(F18*$E$29)/10</f>
        <v>0</v>
      </c>
    </row>
    <row r="19" spans="2:7" x14ac:dyDescent="0.25">
      <c r="B19" s="3">
        <v>14</v>
      </c>
      <c r="C19" s="2" t="s">
        <v>103</v>
      </c>
      <c r="D19" s="26">
        <v>0</v>
      </c>
      <c r="E19" s="24">
        <f>D19/$E$29</f>
        <v>0</v>
      </c>
      <c r="F19" s="24">
        <f>E19*$E$36/$E$26</f>
        <v>0</v>
      </c>
      <c r="G19" s="24">
        <f>(F19*$E$29)/10</f>
        <v>0</v>
      </c>
    </row>
    <row r="20" spans="2:7" x14ac:dyDescent="0.25">
      <c r="B20" s="3">
        <v>15</v>
      </c>
      <c r="C20" s="2" t="s">
        <v>104</v>
      </c>
      <c r="D20" s="26">
        <v>15</v>
      </c>
      <c r="E20" s="24">
        <f>D20/$E$29</f>
        <v>2.2493675903019865E-3</v>
      </c>
      <c r="F20" s="24">
        <f>E20*$E$36/$E$26</f>
        <v>0</v>
      </c>
      <c r="G20" s="24">
        <f>(F20*$E$29)/10</f>
        <v>0</v>
      </c>
    </row>
    <row r="21" spans="2:7" x14ac:dyDescent="0.25">
      <c r="B21" s="3">
        <v>16</v>
      </c>
      <c r="C21" s="2" t="s">
        <v>105</v>
      </c>
      <c r="D21" s="26">
        <v>0</v>
      </c>
      <c r="E21" s="24">
        <f>D21/$E$29</f>
        <v>0</v>
      </c>
      <c r="F21" s="24">
        <f>E21*$E$36/$E$26</f>
        <v>0</v>
      </c>
      <c r="G21" s="24">
        <f>(F21*$E$29)/10</f>
        <v>0</v>
      </c>
    </row>
    <row r="22" spans="2:7" x14ac:dyDescent="0.25">
      <c r="B22" s="3">
        <v>17</v>
      </c>
      <c r="C22" s="2" t="s">
        <v>106</v>
      </c>
      <c r="D22" s="26">
        <v>14</v>
      </c>
      <c r="E22" s="24">
        <f>D22/$E$29</f>
        <v>2.0994097509485208E-3</v>
      </c>
      <c r="F22" s="24">
        <f>E22*$E$36/$E$26</f>
        <v>0</v>
      </c>
      <c r="G22" s="24">
        <f>(F22*$E$29)/10</f>
        <v>0</v>
      </c>
    </row>
    <row r="23" spans="2:7" x14ac:dyDescent="0.25">
      <c r="B23" s="3">
        <v>18</v>
      </c>
      <c r="C23" s="2" t="s">
        <v>107</v>
      </c>
      <c r="D23" s="26">
        <v>25</v>
      </c>
      <c r="E23" s="24">
        <f>D23/$E$29</f>
        <v>3.7489459838366442E-3</v>
      </c>
      <c r="F23" s="24">
        <f>E23*$E$36/$E$26</f>
        <v>0</v>
      </c>
      <c r="G23" s="24">
        <f>(F23*$E$29)/10</f>
        <v>0</v>
      </c>
    </row>
    <row r="24" spans="2:7" x14ac:dyDescent="0.25">
      <c r="B24" s="3">
        <v>19</v>
      </c>
      <c r="C24" s="2" t="s">
        <v>108</v>
      </c>
      <c r="D24" s="26">
        <v>0</v>
      </c>
      <c r="E24" s="24">
        <f>D24/$E$29</f>
        <v>0</v>
      </c>
      <c r="F24" s="24">
        <f>E24*$E$36/$E$26</f>
        <v>0</v>
      </c>
      <c r="G24" s="24">
        <f>(F24*$E$29)/10</f>
        <v>0</v>
      </c>
    </row>
    <row r="25" spans="2:7" x14ac:dyDescent="0.25">
      <c r="B25" s="3">
        <v>20</v>
      </c>
      <c r="C25" s="2" t="s">
        <v>109</v>
      </c>
      <c r="D25" s="26">
        <v>0</v>
      </c>
      <c r="E25" s="24">
        <f>D25/$E$29</f>
        <v>0</v>
      </c>
      <c r="F25" s="24">
        <f>E25*$E$36/$E$26</f>
        <v>0</v>
      </c>
      <c r="G25" s="24">
        <f>(F25*$E$29)/10</f>
        <v>0</v>
      </c>
    </row>
    <row r="26" spans="2:7" ht="24.75" customHeight="1" x14ac:dyDescent="0.25">
      <c r="B26" s="3"/>
      <c r="C26" s="4" t="s">
        <v>32</v>
      </c>
      <c r="D26" s="25">
        <f>SUM(D6:D25)</f>
        <v>2423</v>
      </c>
      <c r="E26" s="30">
        <f>D26/$E$29</f>
        <v>0.36334784475344756</v>
      </c>
      <c r="F26" s="25">
        <f>SUM(F6:F25)</f>
        <v>0</v>
      </c>
      <c r="G26" s="25">
        <f>(F26*$E$29)/10</f>
        <v>0</v>
      </c>
    </row>
    <row r="28" spans="2:7" x14ac:dyDescent="0.25">
      <c r="B28" s="17" t="s">
        <v>66</v>
      </c>
      <c r="C28" s="18"/>
    </row>
    <row r="29" spans="2:7" ht="23.25" customHeight="1" x14ac:dyDescent="0.25">
      <c r="B29" s="3">
        <v>1</v>
      </c>
      <c r="C29" s="2" t="s">
        <v>54</v>
      </c>
      <c r="D29" s="3" t="s">
        <v>55</v>
      </c>
      <c r="E29" s="21">
        <v>6668.5410000000002</v>
      </c>
    </row>
    <row r="30" spans="2:7" ht="23.25" customHeight="1" x14ac:dyDescent="0.25">
      <c r="B30" s="3">
        <v>2</v>
      </c>
      <c r="C30" s="2" t="s">
        <v>56</v>
      </c>
      <c r="D30" s="3" t="s">
        <v>57</v>
      </c>
      <c r="E30" s="22">
        <v>0.5</v>
      </c>
    </row>
    <row r="31" spans="2:7" ht="23.25" customHeight="1" x14ac:dyDescent="0.25">
      <c r="B31" s="3">
        <v>3</v>
      </c>
      <c r="C31" s="2" t="s">
        <v>58</v>
      </c>
      <c r="D31" s="3" t="s">
        <v>59</v>
      </c>
      <c r="E31" s="6">
        <f>D26</f>
        <v>2423</v>
      </c>
    </row>
    <row r="32" spans="2:7" ht="23.25" customHeight="1" x14ac:dyDescent="0.25">
      <c r="B32" s="3">
        <v>4</v>
      </c>
      <c r="C32" s="2" t="s">
        <v>56</v>
      </c>
      <c r="D32" s="3" t="s">
        <v>59</v>
      </c>
      <c r="E32" s="6">
        <f>E29*E30</f>
        <v>3334.2705000000001</v>
      </c>
    </row>
    <row r="33" spans="2:16" ht="30" x14ac:dyDescent="0.25">
      <c r="B33" s="3">
        <v>5</v>
      </c>
      <c r="C33" s="14" t="s">
        <v>60</v>
      </c>
      <c r="D33" s="3" t="s">
        <v>59</v>
      </c>
      <c r="E33" s="6">
        <f>E31-E32</f>
        <v>-911.27050000000008</v>
      </c>
      <c r="N33" s="27"/>
      <c r="O33" s="27" t="s">
        <v>111</v>
      </c>
      <c r="P33" s="27" t="s">
        <v>110</v>
      </c>
    </row>
    <row r="34" spans="2:16" ht="23.25" customHeight="1" x14ac:dyDescent="0.25">
      <c r="B34" s="3">
        <v>6</v>
      </c>
      <c r="C34" s="2" t="s">
        <v>70</v>
      </c>
      <c r="D34" s="3" t="s">
        <v>62</v>
      </c>
      <c r="E34" s="23"/>
      <c r="N34" s="27" t="s">
        <v>112</v>
      </c>
      <c r="O34" s="29">
        <v>56257.075676478242</v>
      </c>
      <c r="P34" s="29">
        <v>1919.5</v>
      </c>
    </row>
    <row r="35" spans="2:16" ht="23.25" customHeight="1" x14ac:dyDescent="0.25">
      <c r="B35" s="3">
        <v>7</v>
      </c>
      <c r="C35" s="2" t="s">
        <v>63</v>
      </c>
      <c r="D35" s="3" t="s">
        <v>64</v>
      </c>
      <c r="E35" s="8">
        <f>(E34*E33)/10^7</f>
        <v>0</v>
      </c>
      <c r="N35" s="27" t="s">
        <v>113</v>
      </c>
      <c r="O35" s="29">
        <v>73975.661911022864</v>
      </c>
      <c r="P35" s="29">
        <v>503.5</v>
      </c>
    </row>
    <row r="36" spans="2:16" ht="23.25" customHeight="1" x14ac:dyDescent="0.25">
      <c r="B36" s="3">
        <v>8</v>
      </c>
      <c r="C36" s="2" t="s">
        <v>63</v>
      </c>
      <c r="D36" s="3" t="s">
        <v>65</v>
      </c>
      <c r="E36" s="11">
        <f>(E35*10^7)/(E29*10^6)</f>
        <v>0</v>
      </c>
      <c r="N36" s="27" t="s">
        <v>53</v>
      </c>
      <c r="O36" s="28">
        <f>(O34*P34+O35*P35)/P36</f>
        <v>59939.002283615351</v>
      </c>
      <c r="P36" s="28">
        <f>SUM(P34:P35)</f>
        <v>2423</v>
      </c>
    </row>
  </sheetData>
  <mergeCells count="2">
    <mergeCell ref="B3:G3"/>
    <mergeCell ref="B28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Nashik_DG 39</vt:lpstr>
      <vt:lpstr>Nashik_DG 67</vt:lpstr>
      <vt:lpstr>Bhusawal 3_DG 39</vt:lpstr>
      <vt:lpstr>Bhusawal 3_DG 67</vt:lpstr>
      <vt:lpstr>Bhusawal 4-5_DG 39</vt:lpstr>
      <vt:lpstr>Bhusawal 4-5_DG 67</vt:lpstr>
      <vt:lpstr>Chandrapur 3-7_DG 39</vt:lpstr>
      <vt:lpstr>Chandrapur 3-7_DG 67</vt:lpstr>
      <vt:lpstr>Chandrapur 8-9_DG 39</vt:lpstr>
      <vt:lpstr>Chandrapur 8-9_DG 67</vt:lpstr>
      <vt:lpstr>Kpkd 1-4_DG 39</vt:lpstr>
      <vt:lpstr>Kpkd 1-4_DG 67</vt:lpstr>
      <vt:lpstr>Kpkd 5_DG 39</vt:lpstr>
      <vt:lpstr>Kpkd 5_DG 67</vt:lpstr>
      <vt:lpstr>Paras_DG 39</vt:lpstr>
      <vt:lpstr>Paras_DG 67</vt:lpstr>
      <vt:lpstr>Parli 6-7_DG 39</vt:lpstr>
      <vt:lpstr>Parli 6-7_DG 67</vt:lpstr>
      <vt:lpstr>Parli 8_DG 39</vt:lpstr>
      <vt:lpstr>Parli 8_DG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Swati V.Rajput</dc:creator>
  <cp:lastModifiedBy>SUSHANT PATIL</cp:lastModifiedBy>
  <dcterms:created xsi:type="dcterms:W3CDTF">2024-11-22T04:28:51Z</dcterms:created>
  <dcterms:modified xsi:type="dcterms:W3CDTF">2024-12-04T13:53:04Z</dcterms:modified>
</cp:coreProperties>
</file>